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/>
  <mc:AlternateContent xmlns:mc="http://schemas.openxmlformats.org/markup-compatibility/2006">
    <mc:Choice Requires="x15">
      <x15ac:absPath xmlns:x15ac="http://schemas.microsoft.com/office/spreadsheetml/2010/11/ac" url="U:\! Investice\Rekonstrukce nástupiště na zastávce Ledečky\Soutěž - realizace\Položkový rozpočet\"/>
    </mc:Choice>
  </mc:AlternateContent>
  <xr:revisionPtr revIDLastSave="0" documentId="8_{73D5867E-A7E7-40DA-B3B7-3EB8284740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" sheetId="1" r:id="rId1"/>
    <sheet name="SO 11-10-01" sheetId="2" r:id="rId2"/>
    <sheet name="SO 11-10-01.1" sheetId="3" r:id="rId3"/>
    <sheet name="SO 11-12-01" sheetId="4" r:id="rId4"/>
    <sheet name="SO 11-75-01" sheetId="5" r:id="rId5"/>
    <sheet name="SO 11-86-01" sheetId="6" r:id="rId6"/>
    <sheet name="SO 90-90" sheetId="7" r:id="rId7"/>
    <sheet name="SO 98-98" sheetId="8" r:id="rId8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5" i="8" l="1"/>
  <c r="O45" i="8" s="1"/>
  <c r="I42" i="8"/>
  <c r="O42" i="8" s="1"/>
  <c r="I39" i="8"/>
  <c r="O39" i="8" s="1"/>
  <c r="I36" i="8"/>
  <c r="O36" i="8" s="1"/>
  <c r="I33" i="8"/>
  <c r="O33" i="8" s="1"/>
  <c r="I30" i="8"/>
  <c r="O30" i="8" s="1"/>
  <c r="I27" i="8"/>
  <c r="O27" i="8" s="1"/>
  <c r="I24" i="8"/>
  <c r="O24" i="8" s="1"/>
  <c r="I21" i="8"/>
  <c r="O21" i="8" s="1"/>
  <c r="I18" i="8"/>
  <c r="O18" i="8" s="1"/>
  <c r="I15" i="8"/>
  <c r="O15" i="8" s="1"/>
  <c r="I12" i="8"/>
  <c r="O12" i="8" s="1"/>
  <c r="I9" i="8"/>
  <c r="O9" i="8" s="1"/>
  <c r="I27" i="7"/>
  <c r="O27" i="7" s="1"/>
  <c r="I24" i="7"/>
  <c r="O24" i="7" s="1"/>
  <c r="I21" i="7"/>
  <c r="O21" i="7" s="1"/>
  <c r="I18" i="7"/>
  <c r="O18" i="7" s="1"/>
  <c r="I15" i="7"/>
  <c r="O15" i="7" s="1"/>
  <c r="I12" i="7"/>
  <c r="O12" i="7" s="1"/>
  <c r="I9" i="7"/>
  <c r="O9" i="7" s="1"/>
  <c r="I119" i="6"/>
  <c r="O119" i="6" s="1"/>
  <c r="I116" i="6"/>
  <c r="O116" i="6" s="1"/>
  <c r="I113" i="6"/>
  <c r="O113" i="6" s="1"/>
  <c r="I110" i="6"/>
  <c r="O110" i="6" s="1"/>
  <c r="I107" i="6"/>
  <c r="O107" i="6" s="1"/>
  <c r="I104" i="6"/>
  <c r="O104" i="6" s="1"/>
  <c r="I100" i="6"/>
  <c r="O100" i="6" s="1"/>
  <c r="I97" i="6"/>
  <c r="O97" i="6" s="1"/>
  <c r="I94" i="6"/>
  <c r="O94" i="6" s="1"/>
  <c r="I91" i="6"/>
  <c r="O91" i="6" s="1"/>
  <c r="I88" i="6"/>
  <c r="O88" i="6" s="1"/>
  <c r="I85" i="6"/>
  <c r="O85" i="6" s="1"/>
  <c r="I81" i="6"/>
  <c r="O81" i="6" s="1"/>
  <c r="I78" i="6"/>
  <c r="O78" i="6" s="1"/>
  <c r="I75" i="6"/>
  <c r="O75" i="6" s="1"/>
  <c r="I72" i="6"/>
  <c r="O72" i="6" s="1"/>
  <c r="I68" i="6"/>
  <c r="O68" i="6" s="1"/>
  <c r="I65" i="6"/>
  <c r="O65" i="6" s="1"/>
  <c r="I62" i="6"/>
  <c r="O62" i="6" s="1"/>
  <c r="I59" i="6"/>
  <c r="O59" i="6" s="1"/>
  <c r="I56" i="6"/>
  <c r="O56" i="6" s="1"/>
  <c r="I53" i="6"/>
  <c r="O53" i="6" s="1"/>
  <c r="I50" i="6"/>
  <c r="O50" i="6" s="1"/>
  <c r="I47" i="6"/>
  <c r="O47" i="6" s="1"/>
  <c r="I44" i="6"/>
  <c r="O44" i="6" s="1"/>
  <c r="I41" i="6"/>
  <c r="O41" i="6" s="1"/>
  <c r="I38" i="6"/>
  <c r="O38" i="6" s="1"/>
  <c r="I35" i="6"/>
  <c r="O35" i="6" s="1"/>
  <c r="I32" i="6"/>
  <c r="O32" i="6" s="1"/>
  <c r="I29" i="6"/>
  <c r="O29" i="6" s="1"/>
  <c r="I25" i="6"/>
  <c r="O25" i="6" s="1"/>
  <c r="I22" i="6"/>
  <c r="O22" i="6" s="1"/>
  <c r="I19" i="6"/>
  <c r="O19" i="6" s="1"/>
  <c r="I15" i="6"/>
  <c r="O15" i="6" s="1"/>
  <c r="I12" i="6"/>
  <c r="O12" i="6" s="1"/>
  <c r="I9" i="6"/>
  <c r="O9" i="6" s="1"/>
  <c r="I50" i="5"/>
  <c r="O50" i="5" s="1"/>
  <c r="R49" i="5" s="1"/>
  <c r="O49" i="5" s="1"/>
  <c r="Q49" i="5"/>
  <c r="I49" i="5" s="1"/>
  <c r="I46" i="5"/>
  <c r="O46" i="5" s="1"/>
  <c r="R45" i="5" s="1"/>
  <c r="O45" i="5" s="1"/>
  <c r="I42" i="5"/>
  <c r="O42" i="5" s="1"/>
  <c r="I39" i="5"/>
  <c r="O39" i="5" s="1"/>
  <c r="I35" i="5"/>
  <c r="O35" i="5" s="1"/>
  <c r="I32" i="5"/>
  <c r="O32" i="5" s="1"/>
  <c r="I28" i="5"/>
  <c r="O28" i="5" s="1"/>
  <c r="I25" i="5"/>
  <c r="O25" i="5" s="1"/>
  <c r="I22" i="5"/>
  <c r="O22" i="5" s="1"/>
  <c r="I19" i="5"/>
  <c r="O19" i="5" s="1"/>
  <c r="I16" i="5"/>
  <c r="O16" i="5" s="1"/>
  <c r="I13" i="5"/>
  <c r="O13" i="5" s="1"/>
  <c r="I9" i="5"/>
  <c r="O9" i="5" s="1"/>
  <c r="R8" i="5" s="1"/>
  <c r="O8" i="5" s="1"/>
  <c r="Q8" i="5"/>
  <c r="I8" i="5"/>
  <c r="I197" i="4"/>
  <c r="O197" i="4" s="1"/>
  <c r="I194" i="4"/>
  <c r="O194" i="4" s="1"/>
  <c r="I191" i="4"/>
  <c r="O191" i="4" s="1"/>
  <c r="I188" i="4"/>
  <c r="O188" i="4" s="1"/>
  <c r="I185" i="4"/>
  <c r="O185" i="4" s="1"/>
  <c r="I182" i="4"/>
  <c r="O182" i="4" s="1"/>
  <c r="I179" i="4"/>
  <c r="O179" i="4" s="1"/>
  <c r="I176" i="4"/>
  <c r="O176" i="4" s="1"/>
  <c r="I173" i="4"/>
  <c r="O173" i="4" s="1"/>
  <c r="I170" i="4"/>
  <c r="O170" i="4" s="1"/>
  <c r="I167" i="4"/>
  <c r="O167" i="4" s="1"/>
  <c r="I164" i="4"/>
  <c r="O164" i="4" s="1"/>
  <c r="I161" i="4"/>
  <c r="O161" i="4" s="1"/>
  <c r="I158" i="4"/>
  <c r="O158" i="4" s="1"/>
  <c r="I155" i="4"/>
  <c r="O155" i="4" s="1"/>
  <c r="I152" i="4"/>
  <c r="O152" i="4" s="1"/>
  <c r="I149" i="4"/>
  <c r="O149" i="4" s="1"/>
  <c r="I146" i="4"/>
  <c r="O146" i="4" s="1"/>
  <c r="I143" i="4"/>
  <c r="O143" i="4" s="1"/>
  <c r="I140" i="4"/>
  <c r="O140" i="4" s="1"/>
  <c r="I137" i="4"/>
  <c r="O137" i="4" s="1"/>
  <c r="I134" i="4"/>
  <c r="O134" i="4" s="1"/>
  <c r="I131" i="4"/>
  <c r="O131" i="4" s="1"/>
  <c r="I127" i="4"/>
  <c r="O127" i="4" s="1"/>
  <c r="I124" i="4"/>
  <c r="O124" i="4" s="1"/>
  <c r="I120" i="4"/>
  <c r="O120" i="4" s="1"/>
  <c r="I117" i="4"/>
  <c r="O117" i="4" s="1"/>
  <c r="I114" i="4"/>
  <c r="O114" i="4" s="1"/>
  <c r="I111" i="4"/>
  <c r="O111" i="4" s="1"/>
  <c r="I107" i="4"/>
  <c r="O107" i="4" s="1"/>
  <c r="I104" i="4"/>
  <c r="O104" i="4" s="1"/>
  <c r="I100" i="4"/>
  <c r="O100" i="4" s="1"/>
  <c r="I97" i="4"/>
  <c r="O97" i="4" s="1"/>
  <c r="I94" i="4"/>
  <c r="O94" i="4" s="1"/>
  <c r="I91" i="4"/>
  <c r="O91" i="4" s="1"/>
  <c r="I88" i="4"/>
  <c r="O88" i="4" s="1"/>
  <c r="I84" i="4"/>
  <c r="O84" i="4" s="1"/>
  <c r="I81" i="4"/>
  <c r="O81" i="4" s="1"/>
  <c r="I78" i="4"/>
  <c r="O78" i="4" s="1"/>
  <c r="I75" i="4"/>
  <c r="O75" i="4" s="1"/>
  <c r="I72" i="4"/>
  <c r="O72" i="4" s="1"/>
  <c r="I69" i="4"/>
  <c r="O69" i="4" s="1"/>
  <c r="I66" i="4"/>
  <c r="O66" i="4" s="1"/>
  <c r="I63" i="4"/>
  <c r="O63" i="4" s="1"/>
  <c r="I60" i="4"/>
  <c r="O60" i="4" s="1"/>
  <c r="I56" i="4"/>
  <c r="O56" i="4" s="1"/>
  <c r="I53" i="4"/>
  <c r="O53" i="4" s="1"/>
  <c r="I50" i="4"/>
  <c r="O50" i="4" s="1"/>
  <c r="I47" i="4"/>
  <c r="O47" i="4" s="1"/>
  <c r="I43" i="4"/>
  <c r="O43" i="4" s="1"/>
  <c r="I40" i="4"/>
  <c r="O40" i="4" s="1"/>
  <c r="I37" i="4"/>
  <c r="O37" i="4" s="1"/>
  <c r="I34" i="4"/>
  <c r="O34" i="4" s="1"/>
  <c r="I31" i="4"/>
  <c r="O31" i="4" s="1"/>
  <c r="I28" i="4"/>
  <c r="O28" i="4" s="1"/>
  <c r="I25" i="4"/>
  <c r="O25" i="4" s="1"/>
  <c r="I22" i="4"/>
  <c r="O22" i="4" s="1"/>
  <c r="I19" i="4"/>
  <c r="O19" i="4" s="1"/>
  <c r="I15" i="4"/>
  <c r="O15" i="4" s="1"/>
  <c r="I12" i="4"/>
  <c r="O12" i="4" s="1"/>
  <c r="I9" i="4"/>
  <c r="O9" i="4" s="1"/>
  <c r="I9" i="3"/>
  <c r="O9" i="3" s="1"/>
  <c r="R8" i="3" s="1"/>
  <c r="O8" i="3" s="1"/>
  <c r="O2" i="3" s="1"/>
  <c r="D11" i="1" s="1"/>
  <c r="Q8" i="3"/>
  <c r="I8" i="3" s="1"/>
  <c r="I3" i="3" s="1"/>
  <c r="C11" i="1" s="1"/>
  <c r="I98" i="2"/>
  <c r="O98" i="2" s="1"/>
  <c r="I95" i="2"/>
  <c r="O95" i="2" s="1"/>
  <c r="I92" i="2"/>
  <c r="O92" i="2" s="1"/>
  <c r="I89" i="2"/>
  <c r="O89" i="2" s="1"/>
  <c r="I86" i="2"/>
  <c r="O86" i="2" s="1"/>
  <c r="I83" i="2"/>
  <c r="O83" i="2" s="1"/>
  <c r="I80" i="2"/>
  <c r="O80" i="2" s="1"/>
  <c r="I77" i="2"/>
  <c r="O77" i="2" s="1"/>
  <c r="I74" i="2"/>
  <c r="O74" i="2" s="1"/>
  <c r="I71" i="2"/>
  <c r="O71" i="2" s="1"/>
  <c r="I68" i="2"/>
  <c r="O68" i="2" s="1"/>
  <c r="I64" i="2"/>
  <c r="O64" i="2" s="1"/>
  <c r="I61" i="2"/>
  <c r="O61" i="2" s="1"/>
  <c r="I57" i="2"/>
  <c r="O57" i="2" s="1"/>
  <c r="I54" i="2"/>
  <c r="O54" i="2" s="1"/>
  <c r="I51" i="2"/>
  <c r="O51" i="2" s="1"/>
  <c r="I48" i="2"/>
  <c r="O48" i="2" s="1"/>
  <c r="I45" i="2"/>
  <c r="O45" i="2" s="1"/>
  <c r="I42" i="2"/>
  <c r="O42" i="2" s="1"/>
  <c r="I39" i="2"/>
  <c r="O39" i="2" s="1"/>
  <c r="I35" i="2"/>
  <c r="O35" i="2" s="1"/>
  <c r="R34" i="2" s="1"/>
  <c r="O34" i="2" s="1"/>
  <c r="I31" i="2"/>
  <c r="O31" i="2" s="1"/>
  <c r="I28" i="2"/>
  <c r="O28" i="2" s="1"/>
  <c r="I24" i="2"/>
  <c r="O24" i="2" s="1"/>
  <c r="I21" i="2"/>
  <c r="O21" i="2" s="1"/>
  <c r="I18" i="2"/>
  <c r="O18" i="2" s="1"/>
  <c r="I15" i="2"/>
  <c r="O15" i="2" s="1"/>
  <c r="I12" i="2"/>
  <c r="O12" i="2" s="1"/>
  <c r="I9" i="2"/>
  <c r="O9" i="2" s="1"/>
  <c r="Q103" i="6" l="1"/>
  <c r="I103" i="6" s="1"/>
  <c r="Q84" i="6"/>
  <c r="I84" i="6" s="1"/>
  <c r="R71" i="6"/>
  <c r="O71" i="6" s="1"/>
  <c r="R18" i="6"/>
  <c r="O18" i="6" s="1"/>
  <c r="Q8" i="6"/>
  <c r="I8" i="6" s="1"/>
  <c r="Q45" i="5"/>
  <c r="I45" i="5" s="1"/>
  <c r="R38" i="5"/>
  <c r="O38" i="5" s="1"/>
  <c r="Q38" i="5"/>
  <c r="I38" i="5" s="1"/>
  <c r="R31" i="5"/>
  <c r="O31" i="5" s="1"/>
  <c r="Q31" i="5"/>
  <c r="I31" i="5" s="1"/>
  <c r="Q12" i="5"/>
  <c r="I12" i="5" s="1"/>
  <c r="R12" i="5"/>
  <c r="O12" i="5" s="1"/>
  <c r="Q130" i="4"/>
  <c r="I130" i="4" s="1"/>
  <c r="R123" i="4"/>
  <c r="O123" i="4" s="1"/>
  <c r="Q123" i="4"/>
  <c r="I123" i="4" s="1"/>
  <c r="R87" i="4"/>
  <c r="O87" i="4" s="1"/>
  <c r="Q60" i="2"/>
  <c r="I60" i="2" s="1"/>
  <c r="Q34" i="2"/>
  <c r="I34" i="2" s="1"/>
  <c r="Q27" i="2"/>
  <c r="I27" i="2" s="1"/>
  <c r="R18" i="4"/>
  <c r="O18" i="4" s="1"/>
  <c r="R27" i="2"/>
  <c r="O27" i="2" s="1"/>
  <c r="R46" i="4"/>
  <c r="O46" i="4" s="1"/>
  <c r="R8" i="8"/>
  <c r="O8" i="8" s="1"/>
  <c r="O2" i="8" s="1"/>
  <c r="D16" i="1" s="1"/>
  <c r="E11" i="1"/>
  <c r="R28" i="6"/>
  <c r="O28" i="6" s="1"/>
  <c r="R8" i="7"/>
  <c r="O8" i="7" s="1"/>
  <c r="O2" i="7" s="1"/>
  <c r="D15" i="1" s="1"/>
  <c r="R67" i="2"/>
  <c r="O67" i="2" s="1"/>
  <c r="R8" i="2"/>
  <c r="O8" i="2" s="1"/>
  <c r="R103" i="4"/>
  <c r="O103" i="4" s="1"/>
  <c r="R8" i="6"/>
  <c r="O8" i="6" s="1"/>
  <c r="R103" i="6"/>
  <c r="O103" i="6" s="1"/>
  <c r="R38" i="2"/>
  <c r="O38" i="2" s="1"/>
  <c r="R60" i="2"/>
  <c r="O60" i="2" s="1"/>
  <c r="R8" i="4"/>
  <c r="O8" i="4" s="1"/>
  <c r="R59" i="4"/>
  <c r="O59" i="4" s="1"/>
  <c r="R110" i="4"/>
  <c r="O110" i="4" s="1"/>
  <c r="R130" i="4"/>
  <c r="O130" i="4" s="1"/>
  <c r="R84" i="6"/>
  <c r="O84" i="6" s="1"/>
  <c r="Q18" i="6"/>
  <c r="I18" i="6" s="1"/>
  <c r="Q8" i="7"/>
  <c r="I8" i="7" s="1"/>
  <c r="I3" i="7" s="1"/>
  <c r="C15" i="1" s="1"/>
  <c r="Q67" i="2"/>
  <c r="I67" i="2" s="1"/>
  <c r="Q59" i="4"/>
  <c r="I59" i="4" s="1"/>
  <c r="Q28" i="6"/>
  <c r="I28" i="6" s="1"/>
  <c r="Q71" i="6"/>
  <c r="I71" i="6" s="1"/>
  <c r="Q8" i="2"/>
  <c r="I8" i="2" s="1"/>
  <c r="Q8" i="4"/>
  <c r="I8" i="4" s="1"/>
  <c r="Q46" i="4"/>
  <c r="I46" i="4" s="1"/>
  <c r="Q103" i="4"/>
  <c r="I103" i="4" s="1"/>
  <c r="Q110" i="4"/>
  <c r="I110" i="4" s="1"/>
  <c r="Q8" i="8"/>
  <c r="I8" i="8" s="1"/>
  <c r="I3" i="8" s="1"/>
  <c r="C16" i="1" s="1"/>
  <c r="E16" i="1" s="1"/>
  <c r="Q38" i="2"/>
  <c r="I38" i="2" s="1"/>
  <c r="Q18" i="4"/>
  <c r="I18" i="4" s="1"/>
  <c r="Q87" i="4"/>
  <c r="I87" i="4" s="1"/>
  <c r="E15" i="1" l="1"/>
  <c r="I3" i="6"/>
  <c r="C14" i="1" s="1"/>
  <c r="O2" i="5"/>
  <c r="D13" i="1" s="1"/>
  <c r="I3" i="5"/>
  <c r="C13" i="1" s="1"/>
  <c r="E13" i="1" s="1"/>
  <c r="I3" i="2"/>
  <c r="C10" i="1" s="1"/>
  <c r="I3" i="4"/>
  <c r="C12" i="1" s="1"/>
  <c r="O2" i="6"/>
  <c r="D14" i="1" s="1"/>
  <c r="O2" i="4"/>
  <c r="D12" i="1" s="1"/>
  <c r="O2" i="2"/>
  <c r="D10" i="1" s="1"/>
  <c r="E14" i="1" l="1"/>
  <c r="C6" i="1"/>
  <c r="E10" i="1"/>
  <c r="E12" i="1"/>
  <c r="C7" i="1" l="1"/>
</calcChain>
</file>

<file path=xl/sharedStrings.xml><?xml version="1.0" encoding="utf-8"?>
<sst xmlns="http://schemas.openxmlformats.org/spreadsheetml/2006/main" count="2314" uniqueCount="514">
  <si>
    <t>Rekapitulace ceny</t>
  </si>
  <si>
    <t>Stavba: 2021/07 - Rekonstrukce nástupiště na zastávce Ledečky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</si>
  <si>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</si>
  <si>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</si>
  <si>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</si>
  <si>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</si>
  <si>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</si>
  <si>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</si>
  <si>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</si>
  <si>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</si>
  <si>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</si>
  <si>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</si>
  <si>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</si>
  <si>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</si>
  <si>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2021/07</t>
  </si>
  <si>
    <t>Rekonstrukce nástupiště na zastávce Ledečky</t>
  </si>
  <si>
    <t>O</t>
  </si>
  <si>
    <t>Rozpočet:</t>
  </si>
  <si>
    <t>0,00</t>
  </si>
  <si>
    <t>15,00</t>
  </si>
  <si>
    <t>21,00</t>
  </si>
  <si>
    <t>3</t>
  </si>
  <si>
    <t>2</t>
  </si>
  <si>
    <t>SO 11-10-01</t>
  </si>
  <si>
    <t>Železniční svršek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</si>
  <si>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</si>
  <si>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</si>
  <si>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</si>
  <si>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</si>
  <si>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</si>
  <si>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</si>
  <si>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</si>
  <si>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</si>
  <si>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</si>
  <si>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</si>
  <si>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</si>
  <si>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</si>
  <si>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</si>
  <si>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</si>
  <si>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</si>
  <si>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</si>
  <si>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</si>
  <si>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</si>
  <si>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</si>
  <si>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</si>
  <si>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</si>
  <si>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</si>
  <si>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24</t>
  </si>
  <si>
    <t>R015112</t>
  </si>
  <si>
    <t/>
  </si>
  <si>
    <t>POPLATKY ZA LIKVIDACŮ ODPADŮ NEKONTAMINOVANÝCH - 17 05 04  VYTĚŽENÉ ZEMINY A HORNINY -  II. TŘÍDA TĚŽITELNOSTI VČETNĚ DOPRAVY</t>
  </si>
  <si>
    <t>T</t>
  </si>
  <si>
    <t>2021_OTSKP</t>
  </si>
  <si>
    <t>PP</t>
  </si>
  <si>
    <t>VV</t>
  </si>
  <si>
    <t>47,9*1,8=86,220 [A]</t>
  </si>
  <si>
    <t>25</t>
  </si>
  <si>
    <t>R015140</t>
  </si>
  <si>
    <t>POPLATKY ZA LIKVIDACŮ ODPADŮ NEKONTAMINOVANÝCH - 17 01 01  BETON Z DEMOLIC OBJEKTŮ, ZÁKLADŮ TV VČETNĚ DOPRAVY</t>
  </si>
  <si>
    <t>betonové patky z návěstí a zajiš. značek - 5*0,05=0,250 [A]</t>
  </si>
  <si>
    <t>26</t>
  </si>
  <si>
    <t>R015210</t>
  </si>
  <si>
    <t>POPLATKY ZA LIKVIDACŮ ODPADŮ NEKONTAMINOVANÝCH - 17 01 01  ŽELEZNIČNÍ PRAŽCE BETONOVÉ VČETNĚ DOPRAVY</t>
  </si>
  <si>
    <t>123*0,25=30,750 [A]</t>
  </si>
  <si>
    <t>27</t>
  </si>
  <si>
    <t>R015250</t>
  </si>
  <si>
    <t>POPLATKY ZA LIKVIDACŮ ODPADŮ NEKONTAMINOVANÝCH - 17 02 03  POLYETYLÉNOVÉ PODLOŽKY (ŽEL. SVRŠEK) VČETNĚ DOPRAVY</t>
  </si>
  <si>
    <t>123*2*0,00009</t>
  </si>
  <si>
    <t>28</t>
  </si>
  <si>
    <t>R015260</t>
  </si>
  <si>
    <t>POPLATKY ZA LIKVIDACŮ ODPADŮ NEKONTAMINOVANÝCH - 07 02 99  PRYŽOVÉ PODLOŽKY (ŽEL. SVRŠEK) VČETNĚ DOPRAVY</t>
  </si>
  <si>
    <t>123*2*0,00016</t>
  </si>
  <si>
    <t>29</t>
  </si>
  <si>
    <t>R015510</t>
  </si>
  <si>
    <t>POPLATKY ZA LIKVIDACŮ ODPADŮ NEBEZPEČNÝCH - 17 05 07*  LOKÁLNĚ ZNEČIŠTĚNÝ ŠTĚRK A ZEMINA Z KOLEJIŠTĚ (VÝHYBKY) VČETNĚ DOPRAVY</t>
  </si>
  <si>
    <t>146,239*1,808=264,400 [A]</t>
  </si>
  <si>
    <t>Zemní práce</t>
  </si>
  <si>
    <t>12383A</t>
  </si>
  <si>
    <t>ODKOP PRO SPOD STAVBU SILNIC A ŽELEZNIC TŘ. II - BEZ DOPRAVY</t>
  </si>
  <si>
    <t>M3</t>
  </si>
  <si>
    <t>reprofilace drážní stezky</t>
  </si>
  <si>
    <t>12583A</t>
  </si>
  <si>
    <t>VYKOPÁVKY ZE ZEMNÍKŮ A SKLÁDEK TŘ. II - BEZ DOPRAVY</t>
  </si>
  <si>
    <t>vyzískané kolejové lože a zemina z reprofilace drážní stezky z mezideponie</t>
  </si>
  <si>
    <t>146,239+47,9=194,139 [A]</t>
  </si>
  <si>
    <t>Základy</t>
  </si>
  <si>
    <t>21461HR</t>
  </si>
  <si>
    <t>SORPČNÍ TEXTÍLIE</t>
  </si>
  <si>
    <t>M2</t>
  </si>
  <si>
    <t>dodávka + pokládka sorpční textilie (fibroil) tak, aby nedocházelo ke znečišťování zrekonstruovaného kolejového lože.</t>
  </si>
  <si>
    <t>Komunikace</t>
  </si>
  <si>
    <t>512550R</t>
  </si>
  <si>
    <t>KOLEJOVÉ LOŽE - ZŘÍZENÍ Z KAMENIVA HRUBÉHO DRCENÉHO (ŠTĚRK)</t>
  </si>
  <si>
    <t>513550R</t>
  </si>
  <si>
    <t>KOLEJOVÉ LOŽE - DOPLNĚNÍ Z KAMENIVA HRUBÉHO DRCENÉHO (ŠTĚRK)</t>
  </si>
  <si>
    <t>pro směr. a výš. úpravu 140*3,4*0,03=14,280 [A] 
pro následné podbití 75*3,4*0,03=7,650 [B] 
Celkem: A+B=21,930 [C]</t>
  </si>
  <si>
    <t>528231R</t>
  </si>
  <si>
    <t>KOLEJ 49 E1, ROZD. "D", BEZSTYKOVÁ, PR. BET. PODKLADNICOVÝ, UP. PRUŽNÉ</t>
  </si>
  <si>
    <t>M</t>
  </si>
  <si>
    <t>7</t>
  </si>
  <si>
    <t>542121R</t>
  </si>
  <si>
    <t>SMĚROVÉ A VÝŠKOVÉ VYROVNÁNÍ KOLEJE NA PRAŽCÍCH BETONOVÝCH DO 0,05 M</t>
  </si>
  <si>
    <t>8</t>
  </si>
  <si>
    <t>545121</t>
  </si>
  <si>
    <t>SVAR KOLEJNIC (STEJNÉHO TVARU) 49 E1, T JEDNOTLIVĚ</t>
  </si>
  <si>
    <t>KUS</t>
  </si>
  <si>
    <t>549311</t>
  </si>
  <si>
    <t>ZRUŠENÍ A ZNOVUZŘÍZENÍ BEZSTYKOVÉ KOLEJE NA NEDEMONTOVANÝCH ÚSECÍCH V KOLEJI</t>
  </si>
  <si>
    <t>přechodový úsek</t>
  </si>
  <si>
    <t>549331</t>
  </si>
  <si>
    <t>ZŘÍZENÍ BEZSTYKOVÉ KOLEJE NA STÁVAJÍCÍCH ÚSECÍCH V KOLEJI</t>
  </si>
  <si>
    <t>nová kolej</t>
  </si>
  <si>
    <t>Přidružená stavební výroba</t>
  </si>
  <si>
    <t>75C917</t>
  </si>
  <si>
    <t>SNÍMAČ POČÍTAČE NÁPRAV - MONTÁŽ</t>
  </si>
  <si>
    <t>zpětná montáž stávajícího snímače</t>
  </si>
  <si>
    <t>12</t>
  </si>
  <si>
    <t>75C918</t>
  </si>
  <si>
    <t>SNÍMAČ POČÍTAČE NÁPRAV - DEMONTÁŽ</t>
  </si>
  <si>
    <t>Ostatní konstrukce a práce</t>
  </si>
  <si>
    <t>13</t>
  </si>
  <si>
    <t>923122</t>
  </si>
  <si>
    <t>HEKTOMETROVNÍK Z UŽITÉHO MATERIÁLU</t>
  </si>
  <si>
    <t>stávající hektometrovníky</t>
  </si>
  <si>
    <t>14</t>
  </si>
  <si>
    <t>923431</t>
  </si>
  <si>
    <t>NÁVĚST "KONEC NÁSTUPIŠTĚ"</t>
  </si>
  <si>
    <t>15</t>
  </si>
  <si>
    <t>923821</t>
  </si>
  <si>
    <t>SLOUPEK DN 60 PRO NÁVĚST</t>
  </si>
  <si>
    <t>16</t>
  </si>
  <si>
    <t>923941</t>
  </si>
  <si>
    <t>ZAJIŠŤOVACÍ ZNAČKA KONZOLOVÁ (K) VČETNĚ OCELOVÉHO SLOUPKU</t>
  </si>
  <si>
    <t>17</t>
  </si>
  <si>
    <t>965010R</t>
  </si>
  <si>
    <t>ODSTRANĚNÍ KOLEJOVÉHO LOŽE A DRÁŽNÍCH STEZEK</t>
  </si>
  <si>
    <t>18</t>
  </si>
  <si>
    <t>965022R</t>
  </si>
  <si>
    <t>ODSTRANĚNÍ KOLEJOVÉHO LOŽE A DRÁŽNÍCH STEZEK - ODVOZ NA MEZIDEPONII</t>
  </si>
  <si>
    <t>M3KM</t>
  </si>
  <si>
    <t>146,239*5=731,195 [A]</t>
  </si>
  <si>
    <t>19</t>
  </si>
  <si>
    <t>965114R</t>
  </si>
  <si>
    <t>DEMONTÁŽ KOLEJE NA BETONOVÝCH PRAŽCÍCH ROZEBRÁNÍM DO SOUČÁSTÍ</t>
  </si>
  <si>
    <t>20</t>
  </si>
  <si>
    <t>965115R</t>
  </si>
  <si>
    <t>DEMONTÁŽ KOLEJE NA BETONOVÝCH PRAŽCÍCH - ODVOZ ROZEBRANÝCH SOUČÁSTÍ NA MONTÁŽNÍ ZÁKLADNU</t>
  </si>
  <si>
    <t>tkm</t>
  </si>
  <si>
    <t>kolejnice a ocel. součásti ( do areálu ST v Jičíně) 75*2*0,04943*30+123*(2*0,0074+4*0,00073+8*0,00047+4*0,00041+10*0,00009)*30=311,069 [A]</t>
  </si>
  <si>
    <t>21</t>
  </si>
  <si>
    <t>965821</t>
  </si>
  <si>
    <t>DEMONTÁŽ KILOMETROVNÍKU, HEKTOMETROVNÍKU, MEZNÍKU</t>
  </si>
  <si>
    <t>22</t>
  </si>
  <si>
    <t>965841</t>
  </si>
  <si>
    <t>DEMONTÁŽ JAKÉKOLIV NÁVĚSTI</t>
  </si>
  <si>
    <t>23</t>
  </si>
  <si>
    <t>965842R</t>
  </si>
  <si>
    <t>DEMONTÁŽ JAKÉKOLIV NÁVĚSTI - ODVOZ (NA LIKVIDACI ODPADŮ NEBO JINÉ URČENÉ MÍSTO)</t>
  </si>
  <si>
    <t>odvoz na deponii (do areálu ST v Jičíně) 5*0,03*30=4,500 [A]</t>
  </si>
  <si>
    <t>SO 11-10-01.1</t>
  </si>
  <si>
    <t>Železniční svršek (následné podbití)</t>
  </si>
  <si>
    <t>542312R</t>
  </si>
  <si>
    <t>NÁSLEDNÁ ÚPRAVA SMĚROVÉHO A VÝŠKOVÉHO USPOŘÁDÁNÍ KOLEJE - PRAŽCE BETONOVÉ</t>
  </si>
  <si>
    <t>SO 11-12-01</t>
  </si>
  <si>
    <t>Nástupiště</t>
  </si>
  <si>
    <t>59</t>
  </si>
  <si>
    <t>(362+12,1)*1,8=673,380 [A] 
odpočet pro zásyp nástupiště vyzískanou zeminou -21m3*1,8=-37,800 [B] 
odpočet pro zásyp svodného potrubí (-6,24+1,5)m3*1,8=-8,532 [C] 
Celkem: A+B+C=627,048 [D]</t>
  </si>
  <si>
    <t>60</t>
  </si>
  <si>
    <t>dlaždice - 1,656*2,2=3,643 [A] 
odbourání části bet. schodiště do původního přístřešku - 0,05*2,2=0,110 [B] 
stávající schodiště z železobetonu - 6*2,5=15,000 [C] 
nástupištní podložky (dle skutečnosti, možná méněpráce) - 149*0,099=14,751 [D] 
Celkem: A+B+C+D=33,504 [E]</t>
  </si>
  <si>
    <t>61</t>
  </si>
  <si>
    <t>R015160</t>
  </si>
  <si>
    <t>POPLATKY ZA LIKVIDACŮ ODPADŮ NEKONTAMINOVANÝCH - 02 01 03  SMÝCENÉ STROMY A KEŘE VČETNĚ DOPRAVY</t>
  </si>
  <si>
    <t>11120</t>
  </si>
  <si>
    <t>ODSTRANĚNÍ KŘOVIN</t>
  </si>
  <si>
    <t>11318A</t>
  </si>
  <si>
    <t>ODSTRANĚNÍ KRYTU ZPEVNĚNÝCH PLOCH Z DLAŽDIC - BEZ DOPRAVY</t>
  </si>
  <si>
    <t>27,6*0,06=1,656 [A]</t>
  </si>
  <si>
    <t>13183A</t>
  </si>
  <si>
    <t>HLOUBENÍ JAM ZAPAŽ I NEPAŽ TŘ II - BEZ DOPRAVY</t>
  </si>
  <si>
    <t>pro základy schodiště</t>
  </si>
  <si>
    <t>17411</t>
  </si>
  <si>
    <t>ZÁSYP JAM A RÝH ZEMINOU SE ZHUTNĚNÍM</t>
  </si>
  <si>
    <t>svodného potrubí</t>
  </si>
  <si>
    <t>svodného potrubí - 6,24m3=6,240 [A] 
těleso nástupiště - 21m3=21,000 [B] 
Celkem: A+B=27,240 [C]</t>
  </si>
  <si>
    <t>17461R</t>
  </si>
  <si>
    <t>ZÁSYP JAM A RÝH Z HORNIN KAMENITÝCH</t>
  </si>
  <si>
    <t>tělesa nástupiště z nenamrzavého materiálu</t>
  </si>
  <si>
    <t>17581</t>
  </si>
  <si>
    <t>OBSYP POTRUBÍ A OBJEKTŮ Z NAKUPOVANÝCH MATERIÁLŮ</t>
  </si>
  <si>
    <t>obsyp svodného potrubí z ŠP</t>
  </si>
  <si>
    <t>18220</t>
  </si>
  <si>
    <t>ROZPROSTŘENÍ ORNICE VE SVAHU</t>
  </si>
  <si>
    <t>80*0,1=8,000 [A]</t>
  </si>
  <si>
    <t>18241</t>
  </si>
  <si>
    <t>ZALOŽENÍ TRÁVNÍKU RUČNÍM VÝSEVEM</t>
  </si>
  <si>
    <t>Svislé konstrukce</t>
  </si>
  <si>
    <t>32712R</t>
  </si>
  <si>
    <t>ZDI OPĚRNÉ, ZÁRUBNÍ, NÁBŘEŽNÍ Z DÍLCŮ ŽELEZOBETONOVÝCH</t>
  </si>
  <si>
    <t>NADEZDĚNÍ ZÍDKY Z TVÁRNIC ZTRACENÉ BEDNĚNÍ + POVRCHOVÁ ÚPRAVA ZÍDKY 
vč. kotvící trny 2xR12 á 250mm vč. kotvící malty - 20 ks</t>
  </si>
  <si>
    <t>ztracené bednení (tvárnice 0,50x0,20x0,20) - 0,6m3=0,600 [A] 
beton do ZB  C 20/25 -XC2 - 0,396m3=0,396 [B] 
Celkem: A+B=0,996 [C]</t>
  </si>
  <si>
    <t>327324R</t>
  </si>
  <si>
    <t>ZDI OPĚRNÉ, ZÁRUBNÍ, NÁBŘEŽNÍ ZE ŽELEZOVÉHO BETONU DO C25/30</t>
  </si>
  <si>
    <t>Monol. zídka z bet. C25/30XF3 vyztuž. kari sítí vč. spojení s prefabrikovanou zítkou plechy s chem. kotvami M16</t>
  </si>
  <si>
    <t>327365R</t>
  </si>
  <si>
    <t>VÝZTUŽ ZDÍ OPĚRNÝCH, ZÁRUBNÍCH, NÁBŘEŽNÍCH Z OCELI 10505, B500B</t>
  </si>
  <si>
    <t>do ztraceného bednění</t>
  </si>
  <si>
    <t>327366R</t>
  </si>
  <si>
    <t>VÝZTUŽ ZDÍ OPĚRNÝCH, ZÁRUBNÍCH, NÁBŘEŽNÍCH Z KARI SÍTÍ</t>
  </si>
  <si>
    <t>Vodorovné konstrukce</t>
  </si>
  <si>
    <t>431325R</t>
  </si>
  <si>
    <t>SCHODIŠŤ KONSTR ZE ŽELEZOBETONU DO C30/37</t>
  </si>
  <si>
    <t>Schodiště želbet. monolit. v km 16,070 50</t>
  </si>
  <si>
    <t>431365R</t>
  </si>
  <si>
    <t>VÝZTUŽ SCHODIŠŤ KONSTR Z BETONÁŘSKÉ OCELI 10505, B500B</t>
  </si>
  <si>
    <t>431366R</t>
  </si>
  <si>
    <t>VÝZTUŽ SCHODIŠŤ KONSTR Z KARI SÍTÍ</t>
  </si>
  <si>
    <t>451312</t>
  </si>
  <si>
    <t>PODKLADNÍ A VÝPLŇOVÉ VRSTVY Z PROSTÉHO BETONU C12/15</t>
  </si>
  <si>
    <t>betonový potěr třídy C12 tl. 20mm (pod varovný pás)</t>
  </si>
  <si>
    <t>0,8*0,02=0,016 [A]</t>
  </si>
  <si>
    <t>451313</t>
  </si>
  <si>
    <t>PODKLADNÍ A VÝPLŇOVÉ VRSTVY Z PROSTÉHO BETONU C16/20</t>
  </si>
  <si>
    <t>Podkladní beton C16/20nXF1 tl. 150mm (pod nástupištní hranu H a L zídky) - 15,5m3=15,500 [A] 
Bet. lože C16/20nXF1 tl. 100mm (pod odvod. žlab) - 0,725m3=0,725 [B] 
Bet. lože  C16/20nXF1 tl. 150mm (pod obrubníky) - 3,217m3=3,217 [C] 
Bet. lože C16/20 tl. 150mm (pod dlažbu z kamene - vyústění svodného potrubí) - 1*0,15=0,150 [D] 
Celkem: A+B+C+D=19,592 [E]</t>
  </si>
  <si>
    <t>45131A</t>
  </si>
  <si>
    <t>PODKLADNÍ A VÝPLŇOVÉ VRSTVY Z PROSTÉHO BETONU C20/25</t>
  </si>
  <si>
    <t>pod schodiště</t>
  </si>
  <si>
    <t>45145</t>
  </si>
  <si>
    <t>PODKL A VÝPLŇ VRSTVY Z MALTY CEMENTOVÉ</t>
  </si>
  <si>
    <t>Cementová malta MC10, tl. 10mm (pod nástupištní hranu H a L zídky)</t>
  </si>
  <si>
    <t>45152R</t>
  </si>
  <si>
    <t>PODKLADNÍ A VÝPLŇOVÉ VRSTVY Z KAMENIVA DRCENÉHO</t>
  </si>
  <si>
    <t>Vyrovnávací vrstva štěrkodrť ŠD  fr. 0-16 tl. 50mm (pod nástupištní hranu H)</t>
  </si>
  <si>
    <t>Vyrovnávací vrstva štěrkodrť ŠD  fr. 0-16 tl. 50mm (pod nástupištní hranu H) - 3,4m3=3,400 [A] 
Zhutněný podsyp ze štěrkodrtě ŠD 8-32 (pod schodiště) - 4,67m3=4,670 [B] 
Celkem: A+B=8,070 [C]</t>
  </si>
  <si>
    <t>465512R</t>
  </si>
  <si>
    <t>DLAŽBY Z LOMOVÉHO KAMENE NA MC</t>
  </si>
  <si>
    <t>2020_OTSKP</t>
  </si>
  <si>
    <t>vyústění svodného potrubí - 1*0,15=0,150 [A]</t>
  </si>
  <si>
    <t>56331</t>
  </si>
  <si>
    <t>VOZOVKOVÉ VRSTVY ZE ŠTĚRKODRTI TL. DO 50MM</t>
  </si>
  <si>
    <t>Štěrk fr. 2-5mm, tl.40mm (pod dlažbu)</t>
  </si>
  <si>
    <t>182,8+30,468+1,5+1,84+0,6=217,208 [A]</t>
  </si>
  <si>
    <t>56334</t>
  </si>
  <si>
    <t>VOZOVKOVÉ VRSTVY ZE ŠTĚRKODRTI TL. DO 200MM</t>
  </si>
  <si>
    <t>Štěrkodrť ŠDA fr. 0-32mm, tl. 200mm (pod dlažbu)</t>
  </si>
  <si>
    <t>582611R</t>
  </si>
  <si>
    <t>KRYTY Z BETON DLAŽDIC SE ZÁMKEM ŠEDÝCH TL 60MM DO LOŽE Z KAM</t>
  </si>
  <si>
    <t>bet. vibrolisovaná dlažba s protiskluz. povrchem bez sražené hrany, tl. 60mm</t>
  </si>
  <si>
    <t>582617</t>
  </si>
  <si>
    <t>KRYTY Z BETON DLAŽDIC SE ZÁMKEM ŠEDÝCH RELIÉF TL 60MM DO LOŽE Z KAM</t>
  </si>
  <si>
    <t>0,6+0,8=1,400 [A]</t>
  </si>
  <si>
    <t>58261A</t>
  </si>
  <si>
    <t>KRYTY Z BETON DLAŽDIC SE ZÁMKEM BAREV RELIÉF TL 60MM DO LOŽE Z KAM</t>
  </si>
  <si>
    <t>1,5+1,84</t>
  </si>
  <si>
    <t>Úpravy povrchů, podlahy, výplně otvorů</t>
  </si>
  <si>
    <t>61598R</t>
  </si>
  <si>
    <t>ÚPRAVY POVRCHŮ VNITŘ (VNĚJŠ) KONSTR BETON OBKL DŘEVOCEM DESKAMI</t>
  </si>
  <si>
    <t>Opláštění zídky ze ztraceného bednění - dřevocementová deska povrch. upravená tl. 10mm</t>
  </si>
  <si>
    <t>62641R</t>
  </si>
  <si>
    <t>SJEDNOCUJÍCÍ STĚRKA JEMNOU CEMENTOVOU MALTOU</t>
  </si>
  <si>
    <t>Oprava soklu po úrovní nástupiště 
-vyrovnání zdiva cementovou stěrkou</t>
  </si>
  <si>
    <t>30</t>
  </si>
  <si>
    <t>711116</t>
  </si>
  <si>
    <t>IZOLACE BĚŽN KONSTR PROTI ZEM VLHK Z MĚ  PVC</t>
  </si>
  <si>
    <t>Oprava soklu po úrovní nástupiště 
- profilovaná nopová folie</t>
  </si>
  <si>
    <t>PN</t>
  </si>
  <si>
    <t>31</t>
  </si>
  <si>
    <t>R1</t>
  </si>
  <si>
    <t>ZAKONČOVACÍ LIŠTA NOPOVÉ FÓLIE</t>
  </si>
  <si>
    <t>32</t>
  </si>
  <si>
    <t>711118R</t>
  </si>
  <si>
    <t>IZOLACE BĚŽN KONSTR PROTI ZEM VLHK</t>
  </si>
  <si>
    <t>Stěrková hydroizolace soklového zdiva/zdiva zídky ZB</t>
  </si>
  <si>
    <t>33</t>
  </si>
  <si>
    <t>76425</t>
  </si>
  <si>
    <t>OPLECHOVÁNÍ A LEMOVÁNÍ KONSTR Z TITANZINK PLECHU</t>
  </si>
  <si>
    <t>Oplechování (stříška) z titanzinkového předzvětralého plechu RŠ500mm zídky ze ztraceného bednění</t>
  </si>
  <si>
    <t>5,2*0,5=2,600 [A]</t>
  </si>
  <si>
    <t>Potrubí</t>
  </si>
  <si>
    <t>34</t>
  </si>
  <si>
    <t>87427</t>
  </si>
  <si>
    <t>POTRUBÍ Z TRUB PLASTOVÝCH ODPADNÍCH DN DO 100MM</t>
  </si>
  <si>
    <t>35</t>
  </si>
  <si>
    <t>897542</t>
  </si>
  <si>
    <t>VPUSŤ ODVOD ŽLABŮ Z POLYMERBETONU SV. ŠÍŘKY DO 150MM</t>
  </si>
  <si>
    <t>Odv. polymer-bet. žlab se spádem dna, ocel. pozink. rošt, díl s odvodem vody ve dně dílce DN100, dl.1000mm</t>
  </si>
  <si>
    <t>36</t>
  </si>
  <si>
    <t>9111A1R</t>
  </si>
  <si>
    <t>ZÁBRADLÍ SILNIČNÍ SE SVISLOU VÝPNÍ A VODOR MADLY - DODÁVKA A MONTÁŽ</t>
  </si>
  <si>
    <t>viz. TZ a PD, vč. dílenské dokumentace</t>
  </si>
  <si>
    <t>37</t>
  </si>
  <si>
    <t>9111A1R1</t>
  </si>
  <si>
    <t>ZÁBRADLÍ SILNIČNÍ S VODOR MADLY - DODÁVKA A MONTÁŽ</t>
  </si>
  <si>
    <t>viz TZ a PD viz. TZ a PD, vč. dílenské dokumentace</t>
  </si>
  <si>
    <t>38</t>
  </si>
  <si>
    <t>9111B1R</t>
  </si>
  <si>
    <t>ZÁBRADLÍ SILNIČNÍ SE SVISLOU VÝPLNÍ - DODÁVKA A MONTÁŽ</t>
  </si>
  <si>
    <t>39</t>
  </si>
  <si>
    <t>917212</t>
  </si>
  <si>
    <t>ZÁHONOVÉ OBRUBY Z BETONOVÝCH OBRUBNÍKŮ ŠÍŘ 80MM</t>
  </si>
  <si>
    <t>40</t>
  </si>
  <si>
    <t>923711</t>
  </si>
  <si>
    <t>TABULE VELIKOSTI 2700X600 MM "NÁZEV STANICE" (NA OCELOVÝCH SLOUPCÍCH)</t>
  </si>
  <si>
    <t>41</t>
  </si>
  <si>
    <t>923721R</t>
  </si>
  <si>
    <t>TABULE VELIKOSTI 300X300 MM "PRŮCHOD PRO PĚŠÍ ZAKÁZÁN!" (UCHYCEN K ZÁBRADLÍ)</t>
  </si>
  <si>
    <t>42</t>
  </si>
  <si>
    <t>923721R1</t>
  </si>
  <si>
    <t>TABULE  "ZÁKAZ KOUŘENÍ" (UCHYCEN V PŘÍSTŘEŠKU)</t>
  </si>
  <si>
    <t>43</t>
  </si>
  <si>
    <t>923731</t>
  </si>
  <si>
    <t>TABULE VELIKOSTI 1200X450 MM "OZNAČENÍ SMĚRŮ" (NA OCELOVÝCH SLOUPCÍCH)</t>
  </si>
  <si>
    <t>44</t>
  </si>
  <si>
    <t>Základ - beton min C25/30 s vloženou trubkou (2x), zalít polymermaltou</t>
  </si>
  <si>
    <t>45</t>
  </si>
  <si>
    <t>924420R</t>
  </si>
  <si>
    <t>NÁSTUPIŠTĚ L (H) BEZ KONZOLOVÝCH DESEK</t>
  </si>
  <si>
    <t>prefabrikat typu H - 59m 
rohový díl H 130 pravý -1m</t>
  </si>
  <si>
    <t>46</t>
  </si>
  <si>
    <t>924700R</t>
  </si>
  <si>
    <t>NÁSTUPIŠTĚ ATYPICKÁ</t>
  </si>
  <si>
    <t>Prefabrikovaná L-zídka (vnější nást. hrana)</t>
  </si>
  <si>
    <t>prefabrikovaná L-zídka (ŽB. tl.stěny 100mm, v.800mm, š.500mm) - 45m/ks=45,000 [A] 
prefabrikovaná L zídka v.800/720-dl. 990mm - atyp - 1ks=1,000 [B] 
prefabrikovaná L zídka v.720/640-dl. 990mm - atyp - 1ks=1,000 [C] 
prefabrikovaná L zídka v.640/560-dl. 990mm - atyp - 3ks=3,000 [D] 
prefabrikovaná L zídka v.560/480-dl. 990mm - atyp - 3ks=3,000 [E] 
Celkem: A+B+C+D+E=53,000 [F]</t>
  </si>
  <si>
    <t>47</t>
  </si>
  <si>
    <t>924825R</t>
  </si>
  <si>
    <t>NÁSTUPIŠTĚ - UKONČENÍ NÁSTUPIŠŤ RAMPOU TYPU L (H) BEZ KONZOLOVÝCH DESEK</t>
  </si>
  <si>
    <t>Nástupištní blok v. 1300/1140 mm - 1ks 
Nástupištní blok v. 1140/980 mm - 1ks 
Nástupištní blok v. 980/820 mm - 1ks 
Nástupištní blok v. 820/660 mm - 1ks</t>
  </si>
  <si>
    <t>48</t>
  </si>
  <si>
    <t>924911</t>
  </si>
  <si>
    <t>NÁSTUPIŠTĚ - VODICÍ LINIE ŠÍŘKY 0,40 M Z DLAŽDIC S PODÉLNÝMI DRÁŽKAMI</t>
  </si>
  <si>
    <t>49</t>
  </si>
  <si>
    <t>924913</t>
  </si>
  <si>
    <t>NÁSTUPIŠTĚ - OPTICKÉ ZNAČENÍ NÁTĚREM ŠÍŘKY 0,15 M, ODSTÍN ŽLUTÁ 6200</t>
  </si>
  <si>
    <t>50</t>
  </si>
  <si>
    <t>924914</t>
  </si>
  <si>
    <t>NÁSTUPIŠTĚ - SIGNÁLNÍ PÁS Z DLAŽDIC S RELIÉFNÍM POVRCHEM</t>
  </si>
  <si>
    <t>51</t>
  </si>
  <si>
    <t>931181</t>
  </si>
  <si>
    <t>VÝPLŇ DILATAČ SPAR Z POLYSTYRENU TL DO 10MM</t>
  </si>
  <si>
    <t>Oddělení schodiště od budovy - extrudovaný polystyren tl. 10 mm</t>
  </si>
  <si>
    <t>52</t>
  </si>
  <si>
    <t>93542</t>
  </si>
  <si>
    <t>ŽLABY Z DÍLCŮ Z POLYMERBETONU SVĚTLÉ ŠÍŘKY DO 150MM VČETNĚ MŘÍŽÍ</t>
  </si>
  <si>
    <t>Odv. polymer-bet. žlab se spádem dna, ocel. pozink. rošt</t>
  </si>
  <si>
    <t>53</t>
  </si>
  <si>
    <t>93711R</t>
  </si>
  <si>
    <t>MOBILIÁŘ - NÁDOBA NA POSYPOVÝ MATERIÁL</t>
  </si>
  <si>
    <t>54</t>
  </si>
  <si>
    <t>93842R</t>
  </si>
  <si>
    <t>OČIŠTĚNÍ ZDIVA</t>
  </si>
  <si>
    <t>Očištění stávajícího soklového zdiva</t>
  </si>
  <si>
    <t>55</t>
  </si>
  <si>
    <t>965511</t>
  </si>
  <si>
    <t>ROZEBRÁNÍ NÁSTUPIŠTĚ TYPU TISCHER</t>
  </si>
  <si>
    <t>56</t>
  </si>
  <si>
    <t>965512</t>
  </si>
  <si>
    <t>ROZEBRÁNÍ NÁSTUPIŠTĚ TYPU TISCHER - ODVOZ (NA LIKVIDACI ODPADŮ NEBO JINÉ URČENÉ MÍSTO)</t>
  </si>
  <si>
    <t>tischer tvárnice (do areálu ST v Jičíně) 148*0,149*30=661,560 [A] 
v případě úložných bloků (do areálu ST v Jičíně), v případě pouze nástupištních podložek (odvoz k likvidaci) 149*0,132*30=590,040 [B] 
Celkem: A+B=1 251,600 [C]</t>
  </si>
  <si>
    <t>57</t>
  </si>
  <si>
    <t>96615A</t>
  </si>
  <si>
    <t>BOURÁNÍ KONSTRUKCÍ Z PROSTÉHO BETONU - BEZ DOPRAVY</t>
  </si>
  <si>
    <t>odbourání části bet. schodiště do původního přístřešku</t>
  </si>
  <si>
    <t>58</t>
  </si>
  <si>
    <t>96616A</t>
  </si>
  <si>
    <t>BOURÁNÍ KONSTRUKCÍ ZE ŽELEZOBETONU - BEZ DOPRAVY</t>
  </si>
  <si>
    <t>stávající schodiště</t>
  </si>
  <si>
    <t>SO 11-75-01</t>
  </si>
  <si>
    <t>Přístřešek</t>
  </si>
  <si>
    <t>(15+7)*1,8=39,600 [A] 
odpočet pro zásyp -10*1,8=-18,000 [B] 
Celkem: A+B=21,600 [C]</t>
  </si>
  <si>
    <t>12110</t>
  </si>
  <si>
    <t>SEJMUTÍ ORNICE NEBO LESNÍ PŮDY</t>
  </si>
  <si>
    <t>26*0,1=2,600 [A]</t>
  </si>
  <si>
    <t>13283A</t>
  </si>
  <si>
    <t>HLOUBENÍ RÝH ŠÍŘ DO 2M PAŽ I NEPAŽ TŘ. II - BEZ DOPRAVY</t>
  </si>
  <si>
    <t>18230</t>
  </si>
  <si>
    <t>ROZPROSTŘENÍ ORNICE V ROVINĚ</t>
  </si>
  <si>
    <t>12*0,1=1,200 [A]</t>
  </si>
  <si>
    <t>27232AR</t>
  </si>
  <si>
    <t>ZÁKLADY ZE ŽELEZOBETONU DO C20/25</t>
  </si>
  <si>
    <t>272365R</t>
  </si>
  <si>
    <t>VÝZTUŽ ZÁKLADŮ Z OCELI 10505, B500B</t>
  </si>
  <si>
    <t>31132</t>
  </si>
  <si>
    <t>ZDI A STĚNY PODP A VOL ZE ŽELEZOBET</t>
  </si>
  <si>
    <t>Ztracené bednění rozměry 500 x 250 x 250 mm (8,7 m –  5 tvarovky nad sebou) 2,8m3=2,800 [A] 
Beton do ZB  C 20/25 -XC2 1,9m3=1,900 [B] 
Celkem: A+B=4,700 [C]</t>
  </si>
  <si>
    <t>311365</t>
  </si>
  <si>
    <t>VÝZTUŽ ZDÍ A STĚN PODP A VOL Z OCELI 10505, B500B</t>
  </si>
  <si>
    <t>93767</t>
  </si>
  <si>
    <t>MOBILIÁŘ - PŘÍSTŘEŠKY PRO ZASTÁVKY VEŘEJNÉ DOPRAVY</t>
  </si>
  <si>
    <t>Přístřešek typový betonový, provedení antivandal, tvar „U“, rozměry 1,8m x 4,0m, v dezénu hrázděné zdivo s plochou střechou, v boční stěně příprava pro vedení kabelu napájení osvětlení vč. mobiliáře (viz TZ a PD)</t>
  </si>
  <si>
    <t>SO 11-86-01</t>
  </si>
  <si>
    <t>Rozvody NN, osvětlení</t>
  </si>
  <si>
    <t>Demontáže</t>
  </si>
  <si>
    <t>742Z23</t>
  </si>
  <si>
    <t>DEMONTÁŽ KABELOVÉHO VEDENÍ NN</t>
  </si>
  <si>
    <t>743Z11</t>
  </si>
  <si>
    <t>DEMONTÁŽ OSVĚTLOVACÍHO STOŽÁRU ULIČNÍHO VÝŠKY DO 15 M</t>
  </si>
  <si>
    <t>743Z35</t>
  </si>
  <si>
    <t>DEMONTÁŽ SVÍTIDLA Z OSVĚTLOVACÍHO STOŽÁRU VÝŠKY DO 15 M</t>
  </si>
  <si>
    <t>0.1</t>
  </si>
  <si>
    <t>Rozvaděče</t>
  </si>
  <si>
    <t>744811</t>
  </si>
  <si>
    <t>PROUDOVÝ CHRÁNIČ DVOUPÓLOVÝ S NADPROUDOVOU OCHRANOU (10 KA) DO 30 MA, DO 25 A</t>
  </si>
  <si>
    <t>744921</t>
  </si>
  <si>
    <t>PROUDOVÝ CHRÁNIČ ČTYŘPÓLOVÝ (10 KA) PŘES 30 DO 300 MA, DO 25 A</t>
  </si>
  <si>
    <t>744R12</t>
  </si>
  <si>
    <t>SVORKA OD 4 DO 16 MM2</t>
  </si>
  <si>
    <t>0.2</t>
  </si>
  <si>
    <t>Elektroinstalace - kabelové rozvody, uzemnění</t>
  </si>
  <si>
    <t>702211a</t>
  </si>
  <si>
    <t>KABELOVÁ CHRÁNIČKA ZEMNÍ DN DO 100 MM</t>
  </si>
  <si>
    <t>702211b</t>
  </si>
  <si>
    <t>702311</t>
  </si>
  <si>
    <t>ZAKRYTÍ KABELŮ VÝSTRAŽNOU FÓLIÍ ŠÍŘKY DO 20 CM</t>
  </si>
  <si>
    <t>709210</t>
  </si>
  <si>
    <t>KŘIŽOVATKA KABELOVÝCH VEDENÍ SE STÁVAJÍCÍ INŽENÝRSKOU SÍTÍ (KABELEM, POTRUBÍM APOD.)</t>
  </si>
  <si>
    <t>741911</t>
  </si>
  <si>
    <t>UZEMŇOVACÍ VODIČ V ZEMI FEZN DO 120 MM2</t>
  </si>
  <si>
    <t>741C02a</t>
  </si>
  <si>
    <t>UZEMŇOVACÍ SVORKA</t>
  </si>
  <si>
    <t>741C02b</t>
  </si>
  <si>
    <t>742G11</t>
  </si>
  <si>
    <t>KABEL NN DVOU- A TŘÍŽÍLOVÝ CU S PLASTOVOU IZOLACÍ DO 2,5 MM2</t>
  </si>
  <si>
    <t>742G12</t>
  </si>
  <si>
    <t>KABEL NN DVOU- A TŘÍŽÍLOVÝ CU S PLASTOVOU IZOLACÍ OD 4 DO 16 MM2</t>
  </si>
  <si>
    <t>742H12</t>
  </si>
  <si>
    <t>KABEL NN ČTYŘ- A PĚTIŽÍLOVÝ CU S PLASTOVOU IZOLACÍ OD 4 DO 16 MM2</t>
  </si>
  <si>
    <t>742L11</t>
  </si>
  <si>
    <t>UKONČENÍ DVOU AŽ PĚTIŽÍLOVÉHO KABELU V ROZVADĚČI NEBO NA PŘÍSTROJI DO 2,5 MM2</t>
  </si>
  <si>
    <t>742L12</t>
  </si>
  <si>
    <t>UKONČENÍ DVOU AŽ PĚTIŽÍLOVÉHO KABELU V ROZVADĚČI NEBO NA PŘÍSTROJI OD 4 DO 16 MM2</t>
  </si>
  <si>
    <t>742P13</t>
  </si>
  <si>
    <t>ZATAŽENÍ KABELU DO CHRÁNIČKY - KABEL DO 4 KG/M</t>
  </si>
  <si>
    <t>742P15</t>
  </si>
  <si>
    <t>OZNAČOVACÍ ŠTÍTEK NA KABEL</t>
  </si>
  <si>
    <t>0.3</t>
  </si>
  <si>
    <t>Elektroinstalace - osvětlovací body</t>
  </si>
  <si>
    <t>743111</t>
  </si>
  <si>
    <t>OSVĚTLOVACÍ STOŽÁR  SKLOPNÝ ŽÁROVĚ ZINKOVANÝ DÉLKY DO 6 M</t>
  </si>
  <si>
    <t>743151</t>
  </si>
  <si>
    <t>OSVĚTLOVACÍ STOŽÁR  - STOŽÁROVÁ ROZVODNICE S 1-2 JISTÍCÍMI PRVKY</t>
  </si>
  <si>
    <t>743472</t>
  </si>
  <si>
    <t>SVÍTIDLO DRÁŽNÍ LED, MIN. IP 54, ELEKTRONICKÝ PŘEDŘADNÍK, PŘES 10 DO 25 W</t>
  </si>
  <si>
    <t>743473</t>
  </si>
  <si>
    <t>SVÍTIDLO DRÁŽNÍ LED, MIN. IP 54, ELEKTRONICKÝ PŘEDŘADNÍK, PŘES 25 DO 45 W</t>
  </si>
  <si>
    <t>0.4</t>
  </si>
  <si>
    <t>Elektroinstalace - revize, zkoušky, hodinové sazby</t>
  </si>
  <si>
    <t>747212</t>
  </si>
  <si>
    <t>CELKOVÁ PROHLÍDKA, ZKOUŠENÍ, MĚŘENÍ A VYHOTOVENÍ VÝCHOZÍ REVIZNÍ ZPRÁVY, PRO OBJEM IN PŘES 100 DO 500 TIS. KČ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</si>
  <si>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</si>
  <si>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</si>
  <si>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</si>
  <si>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</si>
  <si>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HOD</t>
  </si>
  <si>
    <t>747702</t>
  </si>
  <si>
    <t>ÚPRAVA ZAPOJENÍ STÁVAJÍCÍCH KABELOVÝCH SKŘÍNÍ/ROZVADĚČŮ</t>
  </si>
  <si>
    <t>747703</t>
  </si>
  <si>
    <t>ZKUŠEBNÍ PROVOZ</t>
  </si>
  <si>
    <t>747704</t>
  </si>
  <si>
    <t>ZAŠKOLENÍ OBSLUHY</t>
  </si>
  <si>
    <t>0.5</t>
  </si>
  <si>
    <t>13173A</t>
  </si>
  <si>
    <t>HLOUBENÍ JAM ZAPAŽ I NEPAŽ TŘ. I - BEZ DOPRAVY</t>
  </si>
  <si>
    <t>13273A</t>
  </si>
  <si>
    <t>HLOUBENÍ RÝH ŠÍŘ DO 2M PAŽ I NEPAŽ TŘ. I - BEZ DOPRAVY</t>
  </si>
  <si>
    <t>18010</t>
  </si>
  <si>
    <t>VŠEOBECNÉ ÚPRAVY ZASTAVĚNÉHO ÚZEMÍ</t>
  </si>
  <si>
    <t>R-001</t>
  </si>
  <si>
    <t>PÍSKOVÉ LOŽE</t>
  </si>
  <si>
    <t>R-položka</t>
  </si>
  <si>
    <t>R-002</t>
  </si>
  <si>
    <t>BETONOVÝ ZÁKLAD PRO OSV. STOŽÁR</t>
  </si>
  <si>
    <t>KS</t>
  </si>
  <si>
    <t>SO 90-90</t>
  </si>
  <si>
    <t>Likvidace odpadů včetně dopravy</t>
  </si>
  <si>
    <t>86,22+627,048+21,6=734,868 [A]</t>
  </si>
  <si>
    <t>0,25+33,504=33,754 [A]</t>
  </si>
  <si>
    <t>SO 98-98</t>
  </si>
  <si>
    <t>Všeobecný objekt</t>
  </si>
  <si>
    <t>02520</t>
  </si>
  <si>
    <t>ZKOUŠENÍ MATERIÁLŮ NEZÁVISLOU ZKUŠEBNOU</t>
  </si>
  <si>
    <t>KPL</t>
  </si>
  <si>
    <t>laboratorní rozbor kolejového lože</t>
  </si>
  <si>
    <t>02730</t>
  </si>
  <si>
    <t>POMOC PRÁCE ZŘÍZ NEBO ZAJIŠŤ OCHRANU INŽENÝRSKÝCH SÍTÍ</t>
  </si>
  <si>
    <t>vytyčení inženýrských sítí</t>
  </si>
  <si>
    <t>02910</t>
  </si>
  <si>
    <t>OSTATNÍ POŽADAVKY - ZEMĚMĚŘIČSKÁ MĚŘENÍ</t>
  </si>
  <si>
    <t>veškeré geodetické práce před a během výstavby</t>
  </si>
  <si>
    <t>029113</t>
  </si>
  <si>
    <t>OSTATNÍ POŽADAVKY - GEODETICKÉ ZAMĚŘENÍ - CELKY</t>
  </si>
  <si>
    <t>geodetická dokumentace skutečného provedení stavby</t>
  </si>
  <si>
    <t>02940</t>
  </si>
  <si>
    <t>OSTATNÍ POŽADAVKY - VYPRACOVÁNÍ DOKUMENTACE</t>
  </si>
  <si>
    <t>Dokumentace zajištění PPK</t>
  </si>
  <si>
    <t>02944</t>
  </si>
  <si>
    <t>OSTAT POŽADAVKY - DOKUMENTACE SKUTEČ PROVEDENÍ V DIGIT FORMĚ</t>
  </si>
  <si>
    <t>vč. vypracování v listinné formě</t>
  </si>
  <si>
    <t>02950</t>
  </si>
  <si>
    <t>OSTATNÍ POŽADAVKY - POSUDKY, KONTROLY, REVIZNÍ ZPRÁVY</t>
  </si>
  <si>
    <t>autorský dozor, zkoušky betonu, kontrola prostorové průchodnosti, kontrola GPK měřícím vozem, zpracování dokumentace o nakládání s odpady</t>
  </si>
  <si>
    <t>02960</t>
  </si>
  <si>
    <t>OSTATNÍ POŽADAVKY - ODBORNÝ DOZOR</t>
  </si>
  <si>
    <t>Zřízení BK</t>
  </si>
  <si>
    <t>02990</t>
  </si>
  <si>
    <t>OSTATNÍ POŽADAVKY - INFORMAČNÍ TABULE</t>
  </si>
  <si>
    <t>03100</t>
  </si>
  <si>
    <t>ZAŘÍZENÍ STAVENIŠTĚ - ZŘÍZENÍ, PROVOZ, DEMONTÁŽ</t>
  </si>
  <si>
    <t>VSEOB001</t>
  </si>
  <si>
    <t>Nájmy hrazené zhotovitelem</t>
  </si>
  <si>
    <t>místo pro deponování materiálů aj. prostředků pro zhotovení stavby</t>
  </si>
  <si>
    <t>VSEOB002</t>
  </si>
  <si>
    <t>Osvědčení o shodě notifikovanou osobou</t>
  </si>
  <si>
    <t>Zajištění vydání osvědčení o bezpečnosti před uvedením do provozu v předepsaném rozsahu a počtu dle VTP a ZTP</t>
  </si>
  <si>
    <t>VSEOB003</t>
  </si>
  <si>
    <t>Osvědčení o bezpečnosti před uvedením do provozu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</si>
</sst>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2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6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0" fillId="0" borderId="2" xfId="6" applyFont="1" applyBorder="1" applyAlignment="1">
      <alignment vertical="top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7"/>
      <c r="B1" s="8"/>
      <c r="C1" s="8"/>
      <c r="D1" s="8"/>
      <c r="E1" s="8"/>
    </row>
    <row r="2" spans="1:5" ht="12.75" customHeight="1" x14ac:dyDescent="0.2">
      <c r="A2" s="7"/>
      <c r="B2" s="6" t="s">
        <v>0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1</v>
      </c>
      <c r="C4" s="7"/>
      <c r="D4" s="7"/>
      <c r="E4" s="8"/>
    </row>
    <row r="5" spans="1:5" ht="12.75" customHeight="1" x14ac:dyDescent="0.2">
      <c r="A5" s="8"/>
      <c r="B5" s="7" t="s">
        <v>2</v>
      </c>
      <c r="C5" s="7"/>
      <c r="D5" s="7"/>
      <c r="E5" s="8"/>
    </row>
    <row r="6" spans="1:5" ht="12.75" customHeight="1" x14ac:dyDescent="0.2">
      <c r="A6" s="8"/>
      <c r="B6" s="10" t="s">
        <v>3</v>
      </c>
      <c r="C6" s="13">
        <f>SUM(C10:C16)</f>
        <v>0</v>
      </c>
      <c r="D6" s="8"/>
      <c r="E6" s="8"/>
    </row>
    <row r="7" spans="1:5" ht="12.75" customHeight="1" x14ac:dyDescent="0.2">
      <c r="A7" s="8"/>
      <c r="B7" s="10" t="s">
        <v>4</v>
      </c>
      <c r="C7" s="13">
        <f>SUM(E10:E16)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5</v>
      </c>
      <c r="B9" s="11" t="s">
        <v>6</v>
      </c>
      <c r="C9" s="11" t="s">
        <v>7</v>
      </c>
      <c r="D9" s="11" t="s">
        <v>8</v>
      </c>
      <c r="E9" s="11" t="s">
        <v>9</v>
      </c>
    </row>
    <row r="10" spans="1:5" ht="12.75" customHeight="1" x14ac:dyDescent="0.2">
      <c r="A10" s="23" t="s">
        <v>23</v>
      </c>
      <c r="B10" s="23" t="s">
        <v>24</v>
      </c>
      <c r="C10" s="24">
        <f>'SO 11-10-01'!I3</f>
        <v>0</v>
      </c>
      <c r="D10" s="24">
        <f>'SO 11-10-01'!O2</f>
        <v>0</v>
      </c>
      <c r="E10" s="24">
        <f t="shared" ref="E10:E16" si="0">C10+D10</f>
        <v>0</v>
      </c>
    </row>
    <row r="11" spans="1:5" ht="12.75" customHeight="1" x14ac:dyDescent="0.2">
      <c r="A11" s="23" t="s">
        <v>159</v>
      </c>
      <c r="B11" s="23" t="s">
        <v>160</v>
      </c>
      <c r="C11" s="24">
        <f>'SO 11-10-01.1'!I3</f>
        <v>0</v>
      </c>
      <c r="D11" s="24">
        <f>'SO 11-10-01.1'!O2</f>
        <v>0</v>
      </c>
      <c r="E11" s="24">
        <f t="shared" si="0"/>
        <v>0</v>
      </c>
    </row>
    <row r="12" spans="1:5" ht="12.75" customHeight="1" x14ac:dyDescent="0.2">
      <c r="A12" s="23" t="s">
        <v>163</v>
      </c>
      <c r="B12" s="23" t="s">
        <v>164</v>
      </c>
      <c r="C12" s="24">
        <f>'SO 11-12-01'!I3</f>
        <v>0</v>
      </c>
      <c r="D12" s="24">
        <f>'SO 11-12-01'!O2</f>
        <v>0</v>
      </c>
      <c r="E12" s="24">
        <f t="shared" si="0"/>
        <v>0</v>
      </c>
    </row>
    <row r="13" spans="1:5" ht="12.75" customHeight="1" x14ac:dyDescent="0.2">
      <c r="A13" s="23" t="s">
        <v>365</v>
      </c>
      <c r="B13" s="23" t="s">
        <v>366</v>
      </c>
      <c r="C13" s="24">
        <f>'SO 11-75-01'!I3</f>
        <v>0</v>
      </c>
      <c r="D13" s="24">
        <f>'SO 11-75-01'!O2</f>
        <v>0</v>
      </c>
      <c r="E13" s="24">
        <f t="shared" si="0"/>
        <v>0</v>
      </c>
    </row>
    <row r="14" spans="1:5" ht="12.75" customHeight="1" x14ac:dyDescent="0.2">
      <c r="A14" s="23" t="s">
        <v>388</v>
      </c>
      <c r="B14" s="23" t="s">
        <v>389</v>
      </c>
      <c r="C14" s="24">
        <f>'SO 11-86-01'!I3</f>
        <v>0</v>
      </c>
      <c r="D14" s="24">
        <f>'SO 11-86-01'!O2</f>
        <v>0</v>
      </c>
      <c r="E14" s="24">
        <f t="shared" si="0"/>
        <v>0</v>
      </c>
    </row>
    <row r="15" spans="1:5" ht="12.75" customHeight="1" x14ac:dyDescent="0.2">
      <c r="A15" s="23" t="s">
        <v>471</v>
      </c>
      <c r="B15" s="23" t="s">
        <v>472</v>
      </c>
      <c r="C15" s="24">
        <f>'SO 90-90'!I3</f>
        <v>0</v>
      </c>
      <c r="D15" s="24">
        <f>'SO 90-90'!O2</f>
        <v>0</v>
      </c>
      <c r="E15" s="24">
        <f t="shared" si="0"/>
        <v>0</v>
      </c>
    </row>
    <row r="16" spans="1:5" ht="12.75" customHeight="1" x14ac:dyDescent="0.2">
      <c r="A16" s="23" t="s">
        <v>475</v>
      </c>
      <c r="B16" s="23" t="s">
        <v>476</v>
      </c>
      <c r="C16" s="24">
        <f>'SO 98-98'!I3</f>
        <v>0</v>
      </c>
      <c r="D16" s="24">
        <f>'SO 98-98'!O2</f>
        <v>0</v>
      </c>
      <c r="E16" s="24">
        <f t="shared" si="0"/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56" fitToHeight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00"/>
  <sheetViews>
    <sheetView topLeftCell="B1" workbookViewId="0">
      <pane ySplit="7" topLeftCell="A8" activePane="bottomLeft" state="frozen"/>
      <selection pane="bottomLeft" activeCell="H36" sqref="H36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21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0+O8+O27+O34+O38+O60+O67</f>
        <v>0</v>
      </c>
      <c r="P2" t="s">
        <v>21</v>
      </c>
    </row>
    <row r="3" spans="1:18" ht="15" customHeight="1" x14ac:dyDescent="0.25">
      <c r="A3" t="s">
        <v>11</v>
      </c>
      <c r="B3" s="17" t="s">
        <v>13</v>
      </c>
      <c r="C3" s="4" t="s">
        <v>14</v>
      </c>
      <c r="D3" s="7"/>
      <c r="E3" s="18" t="s">
        <v>15</v>
      </c>
      <c r="F3" s="8"/>
      <c r="G3" s="15"/>
      <c r="H3" s="14" t="s">
        <v>23</v>
      </c>
      <c r="I3" s="41">
        <f>0+I8+I27+I34+I38+I60+I67</f>
        <v>0</v>
      </c>
      <c r="J3" s="16"/>
      <c r="O3" t="s">
        <v>18</v>
      </c>
      <c r="P3" t="s">
        <v>22</v>
      </c>
    </row>
    <row r="4" spans="1:18" ht="15" customHeight="1" x14ac:dyDescent="0.25">
      <c r="A4" t="s">
        <v>16</v>
      </c>
      <c r="B4" s="20" t="s">
        <v>17</v>
      </c>
      <c r="C4" s="3" t="s">
        <v>23</v>
      </c>
      <c r="D4" s="2"/>
      <c r="E4" s="21" t="s">
        <v>24</v>
      </c>
      <c r="F4" s="12"/>
      <c r="G4" s="12"/>
      <c r="H4" s="22"/>
      <c r="I4" s="22"/>
      <c r="J4" s="12"/>
      <c r="O4" t="s">
        <v>19</v>
      </c>
      <c r="P4" t="s">
        <v>22</v>
      </c>
    </row>
    <row r="5" spans="1:18" ht="12.75" customHeight="1" x14ac:dyDescent="0.2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J5" s="1" t="s">
        <v>42</v>
      </c>
      <c r="O5" t="s">
        <v>20</v>
      </c>
      <c r="P5" t="s">
        <v>22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38</v>
      </c>
      <c r="I6" s="19" t="s">
        <v>40</v>
      </c>
      <c r="J6" s="1"/>
    </row>
    <row r="7" spans="1:18" ht="12.75" customHeight="1" x14ac:dyDescent="0.2">
      <c r="A7" s="19" t="s">
        <v>26</v>
      </c>
      <c r="B7" s="19" t="s">
        <v>28</v>
      </c>
      <c r="C7" s="19" t="s">
        <v>22</v>
      </c>
      <c r="D7" s="19" t="s">
        <v>21</v>
      </c>
      <c r="E7" s="19" t="s">
        <v>32</v>
      </c>
      <c r="F7" s="19" t="s">
        <v>34</v>
      </c>
      <c r="G7" s="19" t="s">
        <v>36</v>
      </c>
      <c r="H7" s="19" t="s">
        <v>39</v>
      </c>
      <c r="I7" s="19" t="s">
        <v>41</v>
      </c>
      <c r="J7" s="19" t="s">
        <v>43</v>
      </c>
    </row>
    <row r="8" spans="1:18" ht="12.75" customHeight="1" x14ac:dyDescent="0.2">
      <c r="A8" s="22" t="s">
        <v>44</v>
      </c>
      <c r="B8" s="22"/>
      <c r="C8" s="26" t="s">
        <v>26</v>
      </c>
      <c r="D8" s="22"/>
      <c r="E8" s="27" t="s">
        <v>45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0+I9+I12+I15+I18+I21+I24</f>
        <v>0</v>
      </c>
      <c r="R8">
        <f>0+O9+O12+O15+O18+O21+O24</f>
        <v>0</v>
      </c>
    </row>
    <row r="9" spans="1:18" ht="38.25" x14ac:dyDescent="0.2">
      <c r="A9" s="25" t="s">
        <v>46</v>
      </c>
      <c r="B9" s="29" t="s">
        <v>47</v>
      </c>
      <c r="C9" s="29" t="s">
        <v>48</v>
      </c>
      <c r="D9" s="25" t="s">
        <v>49</v>
      </c>
      <c r="E9" s="30" t="s">
        <v>50</v>
      </c>
      <c r="F9" s="31" t="s">
        <v>51</v>
      </c>
      <c r="G9" s="32">
        <v>86.22</v>
      </c>
      <c r="H9" s="33">
        <v>0</v>
      </c>
      <c r="I9" s="33">
        <f>ROUND(ROUND(H9,2)*ROUND(G9,3),2)</f>
        <v>0</v>
      </c>
      <c r="J9" s="31" t="s">
        <v>52</v>
      </c>
      <c r="O9">
        <f>(I9*21)/100</f>
        <v>0</v>
      </c>
      <c r="P9" t="s">
        <v>22</v>
      </c>
    </row>
    <row r="10" spans="1:18" x14ac:dyDescent="0.2">
      <c r="A10" s="34" t="s">
        <v>53</v>
      </c>
      <c r="E10" s="35" t="s">
        <v>49</v>
      </c>
    </row>
    <row r="11" spans="1:18" x14ac:dyDescent="0.2">
      <c r="A11" s="38" t="s">
        <v>54</v>
      </c>
      <c r="E11" s="37" t="s">
        <v>55</v>
      </c>
    </row>
    <row r="12" spans="1:18" ht="25.5" x14ac:dyDescent="0.2">
      <c r="A12" s="25" t="s">
        <v>46</v>
      </c>
      <c r="B12" s="29" t="s">
        <v>56</v>
      </c>
      <c r="C12" s="29" t="s">
        <v>57</v>
      </c>
      <c r="D12" s="25" t="s">
        <v>49</v>
      </c>
      <c r="E12" s="30" t="s">
        <v>58</v>
      </c>
      <c r="F12" s="31" t="s">
        <v>51</v>
      </c>
      <c r="G12" s="32">
        <v>0.25</v>
      </c>
      <c r="H12" s="33">
        <v>0</v>
      </c>
      <c r="I12" s="33">
        <f>ROUND(ROUND(H12,2)*ROUND(G12,3),2)</f>
        <v>0</v>
      </c>
      <c r="J12" s="31" t="s">
        <v>52</v>
      </c>
      <c r="O12">
        <f>(I12*21)/100</f>
        <v>0</v>
      </c>
      <c r="P12" t="s">
        <v>22</v>
      </c>
    </row>
    <row r="13" spans="1:18" x14ac:dyDescent="0.2">
      <c r="A13" s="34" t="s">
        <v>53</v>
      </c>
      <c r="E13" s="35" t="s">
        <v>49</v>
      </c>
    </row>
    <row r="14" spans="1:18" x14ac:dyDescent="0.2">
      <c r="A14" s="38" t="s">
        <v>54</v>
      </c>
      <c r="E14" s="37" t="s">
        <v>59</v>
      </c>
    </row>
    <row r="15" spans="1:18" ht="25.5" x14ac:dyDescent="0.2">
      <c r="A15" s="25" t="s">
        <v>46</v>
      </c>
      <c r="B15" s="29" t="s">
        <v>60</v>
      </c>
      <c r="C15" s="29" t="s">
        <v>61</v>
      </c>
      <c r="D15" s="25" t="s">
        <v>49</v>
      </c>
      <c r="E15" s="30" t="s">
        <v>62</v>
      </c>
      <c r="F15" s="31" t="s">
        <v>51</v>
      </c>
      <c r="G15" s="32">
        <v>30.75</v>
      </c>
      <c r="H15" s="33">
        <v>0</v>
      </c>
      <c r="I15" s="33">
        <f>ROUND(ROUND(H15,2)*ROUND(G15,3),2)</f>
        <v>0</v>
      </c>
      <c r="J15" s="31" t="s">
        <v>52</v>
      </c>
      <c r="O15">
        <f>(I15*21)/100</f>
        <v>0</v>
      </c>
      <c r="P15" t="s">
        <v>22</v>
      </c>
    </row>
    <row r="16" spans="1:18" x14ac:dyDescent="0.2">
      <c r="A16" s="34" t="s">
        <v>53</v>
      </c>
      <c r="E16" s="35" t="s">
        <v>49</v>
      </c>
    </row>
    <row r="17" spans="1:18" x14ac:dyDescent="0.2">
      <c r="A17" s="38" t="s">
        <v>54</v>
      </c>
      <c r="E17" s="37" t="s">
        <v>63</v>
      </c>
    </row>
    <row r="18" spans="1:18" ht="25.5" x14ac:dyDescent="0.2">
      <c r="A18" s="25" t="s">
        <v>46</v>
      </c>
      <c r="B18" s="29" t="s">
        <v>64</v>
      </c>
      <c r="C18" s="29" t="s">
        <v>65</v>
      </c>
      <c r="D18" s="25" t="s">
        <v>49</v>
      </c>
      <c r="E18" s="30" t="s">
        <v>66</v>
      </c>
      <c r="F18" s="31" t="s">
        <v>51</v>
      </c>
      <c r="G18" s="32">
        <v>2.1999999999999999E-2</v>
      </c>
      <c r="H18" s="33">
        <v>0</v>
      </c>
      <c r="I18" s="33">
        <f>ROUND(ROUND(H18,2)*ROUND(G18,3),2)</f>
        <v>0</v>
      </c>
      <c r="J18" s="31" t="s">
        <v>52</v>
      </c>
      <c r="O18">
        <f>(I18*21)/100</f>
        <v>0</v>
      </c>
      <c r="P18" t="s">
        <v>22</v>
      </c>
    </row>
    <row r="19" spans="1:18" x14ac:dyDescent="0.2">
      <c r="A19" s="34" t="s">
        <v>53</v>
      </c>
      <c r="E19" s="35" t="s">
        <v>49</v>
      </c>
    </row>
    <row r="20" spans="1:18" x14ac:dyDescent="0.2">
      <c r="A20" s="38" t="s">
        <v>54</v>
      </c>
      <c r="E20" s="37" t="s">
        <v>67</v>
      </c>
    </row>
    <row r="21" spans="1:18" ht="25.5" x14ac:dyDescent="0.2">
      <c r="A21" s="25" t="s">
        <v>46</v>
      </c>
      <c r="B21" s="29" t="s">
        <v>68</v>
      </c>
      <c r="C21" s="29" t="s">
        <v>69</v>
      </c>
      <c r="D21" s="25" t="s">
        <v>49</v>
      </c>
      <c r="E21" s="30" t="s">
        <v>70</v>
      </c>
      <c r="F21" s="31" t="s">
        <v>51</v>
      </c>
      <c r="G21" s="32">
        <v>3.9E-2</v>
      </c>
      <c r="H21" s="33">
        <v>0</v>
      </c>
      <c r="I21" s="33">
        <f>ROUND(ROUND(H21,2)*ROUND(G21,3),2)</f>
        <v>0</v>
      </c>
      <c r="J21" s="31" t="s">
        <v>52</v>
      </c>
      <c r="O21">
        <f>(I21*21)/100</f>
        <v>0</v>
      </c>
      <c r="P21" t="s">
        <v>22</v>
      </c>
    </row>
    <row r="22" spans="1:18" x14ac:dyDescent="0.2">
      <c r="A22" s="34" t="s">
        <v>53</v>
      </c>
      <c r="E22" s="35" t="s">
        <v>49</v>
      </c>
    </row>
    <row r="23" spans="1:18" x14ac:dyDescent="0.2">
      <c r="A23" s="38" t="s">
        <v>54</v>
      </c>
      <c r="E23" s="37" t="s">
        <v>71</v>
      </c>
    </row>
    <row r="24" spans="1:18" ht="38.25" x14ac:dyDescent="0.2">
      <c r="A24" s="25" t="s">
        <v>46</v>
      </c>
      <c r="B24" s="29" t="s">
        <v>72</v>
      </c>
      <c r="C24" s="29" t="s">
        <v>73</v>
      </c>
      <c r="D24" s="25" t="s">
        <v>49</v>
      </c>
      <c r="E24" s="30" t="s">
        <v>74</v>
      </c>
      <c r="F24" s="31" t="s">
        <v>51</v>
      </c>
      <c r="G24" s="32">
        <v>264.39999999999998</v>
      </c>
      <c r="H24" s="33">
        <v>0</v>
      </c>
      <c r="I24" s="33">
        <f>ROUND(ROUND(H24,2)*ROUND(G24,3),2)</f>
        <v>0</v>
      </c>
      <c r="J24" s="31" t="s">
        <v>52</v>
      </c>
      <c r="O24">
        <f>(I24*21)/100</f>
        <v>0</v>
      </c>
      <c r="P24" t="s">
        <v>22</v>
      </c>
    </row>
    <row r="25" spans="1:18" x14ac:dyDescent="0.2">
      <c r="A25" s="34" t="s">
        <v>53</v>
      </c>
      <c r="E25" s="35" t="s">
        <v>49</v>
      </c>
    </row>
    <row r="26" spans="1:18" x14ac:dyDescent="0.2">
      <c r="A26" s="36" t="s">
        <v>54</v>
      </c>
      <c r="E26" s="37" t="s">
        <v>75</v>
      </c>
    </row>
    <row r="27" spans="1:18" ht="12.75" customHeight="1" x14ac:dyDescent="0.2">
      <c r="A27" s="12" t="s">
        <v>44</v>
      </c>
      <c r="B27" s="12"/>
      <c r="C27" s="39" t="s">
        <v>28</v>
      </c>
      <c r="D27" s="12"/>
      <c r="E27" s="27" t="s">
        <v>76</v>
      </c>
      <c r="F27" s="12"/>
      <c r="G27" s="12"/>
      <c r="H27" s="12"/>
      <c r="I27" s="40">
        <f>0+Q27</f>
        <v>0</v>
      </c>
      <c r="J27" s="12"/>
      <c r="O27">
        <f>0+R27</f>
        <v>0</v>
      </c>
      <c r="Q27">
        <f>0+I28+I31</f>
        <v>0</v>
      </c>
      <c r="R27">
        <f>0+O28+O31</f>
        <v>0</v>
      </c>
    </row>
    <row r="28" spans="1:18" x14ac:dyDescent="0.2">
      <c r="A28" s="25" t="s">
        <v>46</v>
      </c>
      <c r="B28" s="29" t="s">
        <v>28</v>
      </c>
      <c r="C28" s="29" t="s">
        <v>77</v>
      </c>
      <c r="D28" s="25" t="s">
        <v>49</v>
      </c>
      <c r="E28" s="30" t="s">
        <v>78</v>
      </c>
      <c r="F28" s="31" t="s">
        <v>79</v>
      </c>
      <c r="G28" s="32">
        <v>47.9</v>
      </c>
      <c r="H28" s="33">
        <v>0</v>
      </c>
      <c r="I28" s="33">
        <f>ROUND(ROUND(H28,2)*ROUND(G28,3),2)</f>
        <v>0</v>
      </c>
      <c r="J28" s="31" t="s">
        <v>52</v>
      </c>
      <c r="O28">
        <f>(I28*21)/100</f>
        <v>0</v>
      </c>
      <c r="P28" t="s">
        <v>22</v>
      </c>
    </row>
    <row r="29" spans="1:18" x14ac:dyDescent="0.2">
      <c r="A29" s="34" t="s">
        <v>53</v>
      </c>
      <c r="E29" s="35" t="s">
        <v>80</v>
      </c>
    </row>
    <row r="30" spans="1:18" x14ac:dyDescent="0.2">
      <c r="A30" s="38" t="s">
        <v>54</v>
      </c>
      <c r="E30" s="37" t="s">
        <v>49</v>
      </c>
    </row>
    <row r="31" spans="1:18" x14ac:dyDescent="0.2">
      <c r="A31" s="25" t="s">
        <v>46</v>
      </c>
      <c r="B31" s="29" t="s">
        <v>22</v>
      </c>
      <c r="C31" s="29" t="s">
        <v>81</v>
      </c>
      <c r="D31" s="25" t="s">
        <v>49</v>
      </c>
      <c r="E31" s="30" t="s">
        <v>82</v>
      </c>
      <c r="F31" s="31" t="s">
        <v>79</v>
      </c>
      <c r="G31" s="32">
        <v>194.13900000000001</v>
      </c>
      <c r="H31" s="33">
        <v>0</v>
      </c>
      <c r="I31" s="33">
        <f>ROUND(ROUND(H31,2)*ROUND(G31,3),2)</f>
        <v>0</v>
      </c>
      <c r="J31" s="31" t="s">
        <v>52</v>
      </c>
      <c r="O31">
        <f>(I31*21)/100</f>
        <v>0</v>
      </c>
      <c r="P31" t="s">
        <v>22</v>
      </c>
    </row>
    <row r="32" spans="1:18" x14ac:dyDescent="0.2">
      <c r="A32" s="34" t="s">
        <v>53</v>
      </c>
      <c r="E32" s="35" t="s">
        <v>83</v>
      </c>
    </row>
    <row r="33" spans="1:18" x14ac:dyDescent="0.2">
      <c r="A33" s="36" t="s">
        <v>54</v>
      </c>
      <c r="E33" s="37" t="s">
        <v>84</v>
      </c>
    </row>
    <row r="34" spans="1:18" ht="12.75" customHeight="1" x14ac:dyDescent="0.2">
      <c r="A34" s="12" t="s">
        <v>44</v>
      </c>
      <c r="B34" s="12"/>
      <c r="C34" s="39" t="s">
        <v>22</v>
      </c>
      <c r="D34" s="12"/>
      <c r="E34" s="27" t="s">
        <v>85</v>
      </c>
      <c r="F34" s="12"/>
      <c r="G34" s="12"/>
      <c r="H34" s="12"/>
      <c r="I34" s="40">
        <f>0+Q34</f>
        <v>0</v>
      </c>
      <c r="J34" s="12"/>
      <c r="O34">
        <f>0+R34</f>
        <v>0</v>
      </c>
      <c r="Q34">
        <f>0+I35</f>
        <v>0</v>
      </c>
      <c r="R34">
        <f>0+O35</f>
        <v>0</v>
      </c>
    </row>
    <row r="35" spans="1:18" x14ac:dyDescent="0.2">
      <c r="A35" s="25" t="s">
        <v>46</v>
      </c>
      <c r="B35" s="29" t="s">
        <v>21</v>
      </c>
      <c r="C35" s="29" t="s">
        <v>86</v>
      </c>
      <c r="D35" s="25" t="s">
        <v>49</v>
      </c>
      <c r="E35" s="30" t="s">
        <v>87</v>
      </c>
      <c r="F35" s="31" t="s">
        <v>88</v>
      </c>
      <c r="G35" s="32">
        <v>90</v>
      </c>
      <c r="H35" s="33">
        <v>0</v>
      </c>
      <c r="I35" s="33">
        <f>ROUND(ROUND(H35,2)*ROUND(G35,3),2)</f>
        <v>0</v>
      </c>
      <c r="J35" s="31" t="s">
        <v>52</v>
      </c>
      <c r="O35">
        <f>(I35*21)/100</f>
        <v>0</v>
      </c>
      <c r="P35" t="s">
        <v>22</v>
      </c>
    </row>
    <row r="36" spans="1:18" ht="25.5" x14ac:dyDescent="0.2">
      <c r="A36" s="34" t="s">
        <v>53</v>
      </c>
      <c r="E36" s="35" t="s">
        <v>89</v>
      </c>
    </row>
    <row r="37" spans="1:18" x14ac:dyDescent="0.2">
      <c r="A37" s="36" t="s">
        <v>54</v>
      </c>
      <c r="E37" s="37" t="s">
        <v>49</v>
      </c>
    </row>
    <row r="38" spans="1:18" ht="12.75" customHeight="1" x14ac:dyDescent="0.2">
      <c r="A38" s="12" t="s">
        <v>44</v>
      </c>
      <c r="B38" s="12"/>
      <c r="C38" s="39" t="s">
        <v>34</v>
      </c>
      <c r="D38" s="12"/>
      <c r="E38" s="27" t="s">
        <v>90</v>
      </c>
      <c r="F38" s="12"/>
      <c r="G38" s="12"/>
      <c r="H38" s="12"/>
      <c r="I38" s="40">
        <f>0+Q38</f>
        <v>0</v>
      </c>
      <c r="J38" s="12"/>
      <c r="O38">
        <f>0+R38</f>
        <v>0</v>
      </c>
      <c r="Q38">
        <f>0+I39+I42+I45+I48+I51+I54+I57</f>
        <v>0</v>
      </c>
      <c r="R38">
        <f>0+O39+O42+O45+O48+O51+O54+O57</f>
        <v>0</v>
      </c>
    </row>
    <row r="39" spans="1:18" x14ac:dyDescent="0.2">
      <c r="A39" s="25" t="s">
        <v>46</v>
      </c>
      <c r="B39" s="29" t="s">
        <v>32</v>
      </c>
      <c r="C39" s="29" t="s">
        <v>91</v>
      </c>
      <c r="D39" s="25" t="s">
        <v>49</v>
      </c>
      <c r="E39" s="30" t="s">
        <v>92</v>
      </c>
      <c r="F39" s="31" t="s">
        <v>79</v>
      </c>
      <c r="G39" s="32">
        <v>147.88900000000001</v>
      </c>
      <c r="H39" s="33">
        <v>0</v>
      </c>
      <c r="I39" s="33">
        <f>ROUND(ROUND(H39,2)*ROUND(G39,3),2)</f>
        <v>0</v>
      </c>
      <c r="J39" s="31" t="s">
        <v>52</v>
      </c>
      <c r="O39">
        <f>(I39*21)/100</f>
        <v>0</v>
      </c>
      <c r="P39" t="s">
        <v>22</v>
      </c>
    </row>
    <row r="40" spans="1:18" x14ac:dyDescent="0.2">
      <c r="A40" s="34" t="s">
        <v>53</v>
      </c>
      <c r="E40" s="35" t="s">
        <v>49</v>
      </c>
    </row>
    <row r="41" spans="1:18" x14ac:dyDescent="0.2">
      <c r="A41" s="38" t="s">
        <v>54</v>
      </c>
      <c r="E41" s="37" t="s">
        <v>49</v>
      </c>
    </row>
    <row r="42" spans="1:18" x14ac:dyDescent="0.2">
      <c r="A42" s="25" t="s">
        <v>46</v>
      </c>
      <c r="B42" s="29" t="s">
        <v>34</v>
      </c>
      <c r="C42" s="29" t="s">
        <v>93</v>
      </c>
      <c r="D42" s="25" t="s">
        <v>49</v>
      </c>
      <c r="E42" s="30" t="s">
        <v>94</v>
      </c>
      <c r="F42" s="31" t="s">
        <v>79</v>
      </c>
      <c r="G42" s="32">
        <v>21.93</v>
      </c>
      <c r="H42" s="33">
        <v>0</v>
      </c>
      <c r="I42" s="33">
        <f>ROUND(ROUND(H42,2)*ROUND(G42,3),2)</f>
        <v>0</v>
      </c>
      <c r="J42" s="31" t="s">
        <v>52</v>
      </c>
      <c r="O42">
        <f>(I42*21)/100</f>
        <v>0</v>
      </c>
      <c r="P42" t="s">
        <v>22</v>
      </c>
    </row>
    <row r="43" spans="1:18" x14ac:dyDescent="0.2">
      <c r="A43" s="34" t="s">
        <v>53</v>
      </c>
      <c r="E43" s="35" t="s">
        <v>49</v>
      </c>
    </row>
    <row r="44" spans="1:18" ht="38.25" x14ac:dyDescent="0.2">
      <c r="A44" s="38" t="s">
        <v>54</v>
      </c>
      <c r="E44" s="37" t="s">
        <v>95</v>
      </c>
    </row>
    <row r="45" spans="1:18" ht="25.5" x14ac:dyDescent="0.2">
      <c r="A45" s="25" t="s">
        <v>46</v>
      </c>
      <c r="B45" s="29" t="s">
        <v>36</v>
      </c>
      <c r="C45" s="29" t="s">
        <v>96</v>
      </c>
      <c r="D45" s="25" t="s">
        <v>49</v>
      </c>
      <c r="E45" s="30" t="s">
        <v>97</v>
      </c>
      <c r="F45" s="31" t="s">
        <v>98</v>
      </c>
      <c r="G45" s="32">
        <v>75</v>
      </c>
      <c r="H45" s="33">
        <v>0</v>
      </c>
      <c r="I45" s="33">
        <f>ROUND(ROUND(H45,2)*ROUND(G45,3),2)</f>
        <v>0</v>
      </c>
      <c r="J45" s="31" t="s">
        <v>52</v>
      </c>
      <c r="O45">
        <f>(I45*21)/100</f>
        <v>0</v>
      </c>
      <c r="P45" t="s">
        <v>22</v>
      </c>
    </row>
    <row r="46" spans="1:18" x14ac:dyDescent="0.2">
      <c r="A46" s="34" t="s">
        <v>53</v>
      </c>
      <c r="E46" s="35" t="s">
        <v>49</v>
      </c>
    </row>
    <row r="47" spans="1:18" x14ac:dyDescent="0.2">
      <c r="A47" s="38" t="s">
        <v>54</v>
      </c>
      <c r="E47" s="37" t="s">
        <v>49</v>
      </c>
    </row>
    <row r="48" spans="1:18" ht="25.5" x14ac:dyDescent="0.2">
      <c r="A48" s="25" t="s">
        <v>46</v>
      </c>
      <c r="B48" s="29" t="s">
        <v>99</v>
      </c>
      <c r="C48" s="29" t="s">
        <v>100</v>
      </c>
      <c r="D48" s="25" t="s">
        <v>49</v>
      </c>
      <c r="E48" s="30" t="s">
        <v>101</v>
      </c>
      <c r="F48" s="31" t="s">
        <v>98</v>
      </c>
      <c r="G48" s="32">
        <v>140</v>
      </c>
      <c r="H48" s="33">
        <v>0</v>
      </c>
      <c r="I48" s="33">
        <f>ROUND(ROUND(H48,2)*ROUND(G48,3),2)</f>
        <v>0</v>
      </c>
      <c r="J48" s="31" t="s">
        <v>52</v>
      </c>
      <c r="O48">
        <f>(I48*21)/100</f>
        <v>0</v>
      </c>
      <c r="P48" t="s">
        <v>22</v>
      </c>
    </row>
    <row r="49" spans="1:18" x14ac:dyDescent="0.2">
      <c r="A49" s="34" t="s">
        <v>53</v>
      </c>
      <c r="E49" s="35" t="s">
        <v>49</v>
      </c>
    </row>
    <row r="50" spans="1:18" x14ac:dyDescent="0.2">
      <c r="A50" s="38" t="s">
        <v>54</v>
      </c>
      <c r="E50" s="37" t="s">
        <v>49</v>
      </c>
    </row>
    <row r="51" spans="1:18" x14ac:dyDescent="0.2">
      <c r="A51" s="25" t="s">
        <v>46</v>
      </c>
      <c r="B51" s="29" t="s">
        <v>102</v>
      </c>
      <c r="C51" s="29" t="s">
        <v>103</v>
      </c>
      <c r="D51" s="25" t="s">
        <v>49</v>
      </c>
      <c r="E51" s="30" t="s">
        <v>104</v>
      </c>
      <c r="F51" s="31" t="s">
        <v>105</v>
      </c>
      <c r="G51" s="32">
        <v>8</v>
      </c>
      <c r="H51" s="33">
        <v>0</v>
      </c>
      <c r="I51" s="33">
        <f>ROUND(ROUND(H51,2)*ROUND(G51,3),2)</f>
        <v>0</v>
      </c>
      <c r="J51" s="31" t="s">
        <v>52</v>
      </c>
      <c r="O51">
        <f>(I51*21)/100</f>
        <v>0</v>
      </c>
      <c r="P51" t="s">
        <v>22</v>
      </c>
    </row>
    <row r="52" spans="1:18" x14ac:dyDescent="0.2">
      <c r="A52" s="34" t="s">
        <v>53</v>
      </c>
      <c r="E52" s="35" t="s">
        <v>49</v>
      </c>
    </row>
    <row r="53" spans="1:18" x14ac:dyDescent="0.2">
      <c r="A53" s="38" t="s">
        <v>54</v>
      </c>
      <c r="E53" s="37" t="s">
        <v>49</v>
      </c>
    </row>
    <row r="54" spans="1:18" ht="25.5" x14ac:dyDescent="0.2">
      <c r="A54" s="25" t="s">
        <v>46</v>
      </c>
      <c r="B54" s="29" t="s">
        <v>39</v>
      </c>
      <c r="C54" s="29" t="s">
        <v>106</v>
      </c>
      <c r="D54" s="25" t="s">
        <v>49</v>
      </c>
      <c r="E54" s="30" t="s">
        <v>107</v>
      </c>
      <c r="F54" s="31" t="s">
        <v>98</v>
      </c>
      <c r="G54" s="32">
        <v>75</v>
      </c>
      <c r="H54" s="33">
        <v>0</v>
      </c>
      <c r="I54" s="33">
        <f>ROUND(ROUND(H54,2)*ROUND(G54,3),2)</f>
        <v>0</v>
      </c>
      <c r="J54" s="31" t="s">
        <v>52</v>
      </c>
      <c r="O54">
        <f>(I54*21)/100</f>
        <v>0</v>
      </c>
      <c r="P54" t="s">
        <v>22</v>
      </c>
    </row>
    <row r="55" spans="1:18" x14ac:dyDescent="0.2">
      <c r="A55" s="34" t="s">
        <v>53</v>
      </c>
      <c r="E55" s="35" t="s">
        <v>108</v>
      </c>
    </row>
    <row r="56" spans="1:18" x14ac:dyDescent="0.2">
      <c r="A56" s="38" t="s">
        <v>54</v>
      </c>
      <c r="E56" s="37" t="s">
        <v>49</v>
      </c>
    </row>
    <row r="57" spans="1:18" x14ac:dyDescent="0.2">
      <c r="A57" s="25" t="s">
        <v>46</v>
      </c>
      <c r="B57" s="29" t="s">
        <v>41</v>
      </c>
      <c r="C57" s="29" t="s">
        <v>109</v>
      </c>
      <c r="D57" s="25" t="s">
        <v>49</v>
      </c>
      <c r="E57" s="30" t="s">
        <v>110</v>
      </c>
      <c r="F57" s="31" t="s">
        <v>98</v>
      </c>
      <c r="G57" s="32">
        <v>75</v>
      </c>
      <c r="H57" s="33">
        <v>0</v>
      </c>
      <c r="I57" s="33">
        <f>ROUND(ROUND(H57,2)*ROUND(G57,3),2)</f>
        <v>0</v>
      </c>
      <c r="J57" s="31" t="s">
        <v>52</v>
      </c>
      <c r="O57">
        <f>(I57*21)/100</f>
        <v>0</v>
      </c>
      <c r="P57" t="s">
        <v>22</v>
      </c>
    </row>
    <row r="58" spans="1:18" x14ac:dyDescent="0.2">
      <c r="A58" s="34" t="s">
        <v>53</v>
      </c>
      <c r="E58" s="35" t="s">
        <v>111</v>
      </c>
    </row>
    <row r="59" spans="1:18" x14ac:dyDescent="0.2">
      <c r="A59" s="36" t="s">
        <v>54</v>
      </c>
      <c r="E59" s="37" t="s">
        <v>49</v>
      </c>
    </row>
    <row r="60" spans="1:18" ht="12.75" customHeight="1" x14ac:dyDescent="0.2">
      <c r="A60" s="12" t="s">
        <v>44</v>
      </c>
      <c r="B60" s="12"/>
      <c r="C60" s="39" t="s">
        <v>99</v>
      </c>
      <c r="D60" s="12"/>
      <c r="E60" s="27" t="s">
        <v>112</v>
      </c>
      <c r="F60" s="12"/>
      <c r="G60" s="12"/>
      <c r="H60" s="12"/>
      <c r="I60" s="40">
        <f>0+Q60</f>
        <v>0</v>
      </c>
      <c r="J60" s="12"/>
      <c r="O60">
        <f>0+R60</f>
        <v>0</v>
      </c>
      <c r="Q60">
        <f>0+I61+I64</f>
        <v>0</v>
      </c>
      <c r="R60">
        <f>0+O61+O64</f>
        <v>0</v>
      </c>
    </row>
    <row r="61" spans="1:18" x14ac:dyDescent="0.2">
      <c r="A61" s="25" t="s">
        <v>46</v>
      </c>
      <c r="B61" s="29" t="s">
        <v>43</v>
      </c>
      <c r="C61" s="29" t="s">
        <v>113</v>
      </c>
      <c r="D61" s="25" t="s">
        <v>49</v>
      </c>
      <c r="E61" s="30" t="s">
        <v>114</v>
      </c>
      <c r="F61" s="31" t="s">
        <v>105</v>
      </c>
      <c r="G61" s="32">
        <v>1</v>
      </c>
      <c r="H61" s="33">
        <v>0</v>
      </c>
      <c r="I61" s="33">
        <f>ROUND(ROUND(H61,2)*ROUND(G61,3),2)</f>
        <v>0</v>
      </c>
      <c r="J61" s="31" t="s">
        <v>52</v>
      </c>
      <c r="O61">
        <f>(I61*21)/100</f>
        <v>0</v>
      </c>
      <c r="P61" t="s">
        <v>22</v>
      </c>
    </row>
    <row r="62" spans="1:18" x14ac:dyDescent="0.2">
      <c r="A62" s="34" t="s">
        <v>53</v>
      </c>
      <c r="E62" s="35" t="s">
        <v>115</v>
      </c>
    </row>
    <row r="63" spans="1:18" x14ac:dyDescent="0.2">
      <c r="A63" s="38" t="s">
        <v>54</v>
      </c>
      <c r="E63" s="37" t="s">
        <v>49</v>
      </c>
    </row>
    <row r="64" spans="1:18" x14ac:dyDescent="0.2">
      <c r="A64" s="25" t="s">
        <v>46</v>
      </c>
      <c r="B64" s="29" t="s">
        <v>116</v>
      </c>
      <c r="C64" s="29" t="s">
        <v>117</v>
      </c>
      <c r="D64" s="25" t="s">
        <v>49</v>
      </c>
      <c r="E64" s="30" t="s">
        <v>118</v>
      </c>
      <c r="F64" s="31" t="s">
        <v>105</v>
      </c>
      <c r="G64" s="32">
        <v>1</v>
      </c>
      <c r="H64" s="33">
        <v>0</v>
      </c>
      <c r="I64" s="33">
        <f>ROUND(ROUND(H64,2)*ROUND(G64,3),2)</f>
        <v>0</v>
      </c>
      <c r="J64" s="31" t="s">
        <v>52</v>
      </c>
      <c r="O64">
        <f>(I64*21)/100</f>
        <v>0</v>
      </c>
      <c r="P64" t="s">
        <v>22</v>
      </c>
    </row>
    <row r="65" spans="1:18" x14ac:dyDescent="0.2">
      <c r="A65" s="34" t="s">
        <v>53</v>
      </c>
      <c r="E65" s="35" t="s">
        <v>49</v>
      </c>
    </row>
    <row r="66" spans="1:18" x14ac:dyDescent="0.2">
      <c r="A66" s="36" t="s">
        <v>54</v>
      </c>
      <c r="E66" s="37" t="s">
        <v>49</v>
      </c>
    </row>
    <row r="67" spans="1:18" ht="12.75" customHeight="1" x14ac:dyDescent="0.2">
      <c r="A67" s="12" t="s">
        <v>44</v>
      </c>
      <c r="B67" s="12"/>
      <c r="C67" s="39" t="s">
        <v>39</v>
      </c>
      <c r="D67" s="12"/>
      <c r="E67" s="27" t="s">
        <v>119</v>
      </c>
      <c r="F67" s="12"/>
      <c r="G67" s="12"/>
      <c r="H67" s="12"/>
      <c r="I67" s="40">
        <f>0+Q67</f>
        <v>0</v>
      </c>
      <c r="J67" s="12"/>
      <c r="O67">
        <f>0+R67</f>
        <v>0</v>
      </c>
      <c r="Q67">
        <f>0+I68+I71+I74+I77+I80+I83+I86+I89+I92+I95+I98</f>
        <v>0</v>
      </c>
      <c r="R67">
        <f>0+O68+O71+O74+O77+O80+O83+O86+O89+O92+O95+O98</f>
        <v>0</v>
      </c>
    </row>
    <row r="68" spans="1:18" x14ac:dyDescent="0.2">
      <c r="A68" s="25" t="s">
        <v>46</v>
      </c>
      <c r="B68" s="29" t="s">
        <v>120</v>
      </c>
      <c r="C68" s="29" t="s">
        <v>121</v>
      </c>
      <c r="D68" s="25" t="s">
        <v>49</v>
      </c>
      <c r="E68" s="30" t="s">
        <v>122</v>
      </c>
      <c r="F68" s="31" t="s">
        <v>105</v>
      </c>
      <c r="G68" s="32">
        <v>2</v>
      </c>
      <c r="H68" s="33">
        <v>0</v>
      </c>
      <c r="I68" s="33">
        <f>ROUND(ROUND(H68,2)*ROUND(G68,3),2)</f>
        <v>0</v>
      </c>
      <c r="J68" s="31" t="s">
        <v>52</v>
      </c>
      <c r="O68">
        <f>(I68*21)/100</f>
        <v>0</v>
      </c>
      <c r="P68" t="s">
        <v>22</v>
      </c>
    </row>
    <row r="69" spans="1:18" x14ac:dyDescent="0.2">
      <c r="A69" s="34" t="s">
        <v>53</v>
      </c>
      <c r="E69" s="35" t="s">
        <v>123</v>
      </c>
    </row>
    <row r="70" spans="1:18" x14ac:dyDescent="0.2">
      <c r="A70" s="38" t="s">
        <v>54</v>
      </c>
      <c r="E70" s="37" t="s">
        <v>49</v>
      </c>
    </row>
    <row r="71" spans="1:18" x14ac:dyDescent="0.2">
      <c r="A71" s="25" t="s">
        <v>46</v>
      </c>
      <c r="B71" s="29" t="s">
        <v>124</v>
      </c>
      <c r="C71" s="29" t="s">
        <v>125</v>
      </c>
      <c r="D71" s="25" t="s">
        <v>49</v>
      </c>
      <c r="E71" s="30" t="s">
        <v>126</v>
      </c>
      <c r="F71" s="31" t="s">
        <v>105</v>
      </c>
      <c r="G71" s="32">
        <v>2</v>
      </c>
      <c r="H71" s="33">
        <v>0</v>
      </c>
      <c r="I71" s="33">
        <f>ROUND(ROUND(H71,2)*ROUND(G71,3),2)</f>
        <v>0</v>
      </c>
      <c r="J71" s="31" t="s">
        <v>52</v>
      </c>
      <c r="O71">
        <f>(I71*21)/100</f>
        <v>0</v>
      </c>
      <c r="P71" t="s">
        <v>22</v>
      </c>
    </row>
    <row r="72" spans="1:18" x14ac:dyDescent="0.2">
      <c r="A72" s="34" t="s">
        <v>53</v>
      </c>
      <c r="E72" s="35" t="s">
        <v>49</v>
      </c>
    </row>
    <row r="73" spans="1:18" x14ac:dyDescent="0.2">
      <c r="A73" s="38" t="s">
        <v>54</v>
      </c>
      <c r="E73" s="37" t="s">
        <v>49</v>
      </c>
    </row>
    <row r="74" spans="1:18" x14ac:dyDescent="0.2">
      <c r="A74" s="25" t="s">
        <v>46</v>
      </c>
      <c r="B74" s="29" t="s">
        <v>127</v>
      </c>
      <c r="C74" s="29" t="s">
        <v>128</v>
      </c>
      <c r="D74" s="25" t="s">
        <v>49</v>
      </c>
      <c r="E74" s="30" t="s">
        <v>129</v>
      </c>
      <c r="F74" s="31" t="s">
        <v>105</v>
      </c>
      <c r="G74" s="32">
        <v>2</v>
      </c>
      <c r="H74" s="33">
        <v>0</v>
      </c>
      <c r="I74" s="33">
        <f>ROUND(ROUND(H74,2)*ROUND(G74,3),2)</f>
        <v>0</v>
      </c>
      <c r="J74" s="31" t="s">
        <v>52</v>
      </c>
      <c r="O74">
        <f>(I74*21)/100</f>
        <v>0</v>
      </c>
      <c r="P74" t="s">
        <v>22</v>
      </c>
    </row>
    <row r="75" spans="1:18" x14ac:dyDescent="0.2">
      <c r="A75" s="34" t="s">
        <v>53</v>
      </c>
      <c r="E75" s="35" t="s">
        <v>49</v>
      </c>
    </row>
    <row r="76" spans="1:18" x14ac:dyDescent="0.2">
      <c r="A76" s="38" t="s">
        <v>54</v>
      </c>
      <c r="E76" s="37" t="s">
        <v>49</v>
      </c>
    </row>
    <row r="77" spans="1:18" x14ac:dyDescent="0.2">
      <c r="A77" s="25" t="s">
        <v>46</v>
      </c>
      <c r="B77" s="29" t="s">
        <v>130</v>
      </c>
      <c r="C77" s="29" t="s">
        <v>131</v>
      </c>
      <c r="D77" s="25" t="s">
        <v>49</v>
      </c>
      <c r="E77" s="30" t="s">
        <v>132</v>
      </c>
      <c r="F77" s="31" t="s">
        <v>105</v>
      </c>
      <c r="G77" s="32">
        <v>7</v>
      </c>
      <c r="H77" s="33">
        <v>0</v>
      </c>
      <c r="I77" s="33">
        <f>ROUND(ROUND(H77,2)*ROUND(G77,3),2)</f>
        <v>0</v>
      </c>
      <c r="J77" s="31" t="s">
        <v>52</v>
      </c>
      <c r="O77">
        <f>(I77*21)/100</f>
        <v>0</v>
      </c>
      <c r="P77" t="s">
        <v>22</v>
      </c>
    </row>
    <row r="78" spans="1:18" x14ac:dyDescent="0.2">
      <c r="A78" s="34" t="s">
        <v>53</v>
      </c>
      <c r="E78" s="35" t="s">
        <v>49</v>
      </c>
    </row>
    <row r="79" spans="1:18" x14ac:dyDescent="0.2">
      <c r="A79" s="38" t="s">
        <v>54</v>
      </c>
      <c r="E79" s="37" t="s">
        <v>49</v>
      </c>
    </row>
    <row r="80" spans="1:18" x14ac:dyDescent="0.2">
      <c r="A80" s="25" t="s">
        <v>46</v>
      </c>
      <c r="B80" s="29" t="s">
        <v>133</v>
      </c>
      <c r="C80" s="29" t="s">
        <v>134</v>
      </c>
      <c r="D80" s="25" t="s">
        <v>49</v>
      </c>
      <c r="E80" s="30" t="s">
        <v>135</v>
      </c>
      <c r="F80" s="31" t="s">
        <v>79</v>
      </c>
      <c r="G80" s="32">
        <v>146.239</v>
      </c>
      <c r="H80" s="33">
        <v>0</v>
      </c>
      <c r="I80" s="33">
        <f>ROUND(ROUND(H80,2)*ROUND(G80,3),2)</f>
        <v>0</v>
      </c>
      <c r="J80" s="31" t="s">
        <v>52</v>
      </c>
      <c r="O80">
        <f>(I80*21)/100</f>
        <v>0</v>
      </c>
      <c r="P80" t="s">
        <v>22</v>
      </c>
    </row>
    <row r="81" spans="1:16" x14ac:dyDescent="0.2">
      <c r="A81" s="34" t="s">
        <v>53</v>
      </c>
      <c r="E81" s="35" t="s">
        <v>49</v>
      </c>
    </row>
    <row r="82" spans="1:16" x14ac:dyDescent="0.2">
      <c r="A82" s="38" t="s">
        <v>54</v>
      </c>
      <c r="E82" s="37" t="s">
        <v>49</v>
      </c>
    </row>
    <row r="83" spans="1:16" ht="25.5" x14ac:dyDescent="0.2">
      <c r="A83" s="25" t="s">
        <v>46</v>
      </c>
      <c r="B83" s="29" t="s">
        <v>136</v>
      </c>
      <c r="C83" s="29" t="s">
        <v>137</v>
      </c>
      <c r="D83" s="25" t="s">
        <v>49</v>
      </c>
      <c r="E83" s="30" t="s">
        <v>138</v>
      </c>
      <c r="F83" s="31" t="s">
        <v>139</v>
      </c>
      <c r="G83" s="32">
        <v>731.19500000000005</v>
      </c>
      <c r="H83" s="33">
        <v>0</v>
      </c>
      <c r="I83" s="33">
        <f>ROUND(ROUND(H83,2)*ROUND(G83,3),2)</f>
        <v>0</v>
      </c>
      <c r="J83" s="31" t="s">
        <v>52</v>
      </c>
      <c r="O83">
        <f>(I83*21)/100</f>
        <v>0</v>
      </c>
      <c r="P83" t="s">
        <v>22</v>
      </c>
    </row>
    <row r="84" spans="1:16" x14ac:dyDescent="0.2">
      <c r="A84" s="34" t="s">
        <v>53</v>
      </c>
      <c r="E84" s="35" t="s">
        <v>49</v>
      </c>
    </row>
    <row r="85" spans="1:16" x14ac:dyDescent="0.2">
      <c r="A85" s="38" t="s">
        <v>54</v>
      </c>
      <c r="E85" s="37" t="s">
        <v>140</v>
      </c>
    </row>
    <row r="86" spans="1:16" ht="25.5" x14ac:dyDescent="0.2">
      <c r="A86" s="25" t="s">
        <v>46</v>
      </c>
      <c r="B86" s="29" t="s">
        <v>141</v>
      </c>
      <c r="C86" s="29" t="s">
        <v>142</v>
      </c>
      <c r="D86" s="25" t="s">
        <v>49</v>
      </c>
      <c r="E86" s="30" t="s">
        <v>143</v>
      </c>
      <c r="F86" s="31" t="s">
        <v>98</v>
      </c>
      <c r="G86" s="32">
        <v>75</v>
      </c>
      <c r="H86" s="33">
        <v>0</v>
      </c>
      <c r="I86" s="33">
        <f>ROUND(ROUND(H86,2)*ROUND(G86,3),2)</f>
        <v>0</v>
      </c>
      <c r="J86" s="31" t="s">
        <v>52</v>
      </c>
      <c r="O86">
        <f>(I86*21)/100</f>
        <v>0</v>
      </c>
      <c r="P86" t="s">
        <v>22</v>
      </c>
    </row>
    <row r="87" spans="1:16" x14ac:dyDescent="0.2">
      <c r="A87" s="34" t="s">
        <v>53</v>
      </c>
      <c r="E87" s="35" t="s">
        <v>49</v>
      </c>
    </row>
    <row r="88" spans="1:16" x14ac:dyDescent="0.2">
      <c r="A88" s="38" t="s">
        <v>54</v>
      </c>
      <c r="E88" s="37" t="s">
        <v>49</v>
      </c>
    </row>
    <row r="89" spans="1:16" ht="25.5" x14ac:dyDescent="0.2">
      <c r="A89" s="25" t="s">
        <v>46</v>
      </c>
      <c r="B89" s="29" t="s">
        <v>144</v>
      </c>
      <c r="C89" s="29" t="s">
        <v>145</v>
      </c>
      <c r="D89" s="25" t="s">
        <v>49</v>
      </c>
      <c r="E89" s="30" t="s">
        <v>146</v>
      </c>
      <c r="F89" s="31" t="s">
        <v>147</v>
      </c>
      <c r="G89" s="32">
        <v>311.06900000000002</v>
      </c>
      <c r="H89" s="33">
        <v>0</v>
      </c>
      <c r="I89" s="33">
        <f>ROUND(ROUND(H89,2)*ROUND(G89,3),2)</f>
        <v>0</v>
      </c>
      <c r="J89" s="31" t="s">
        <v>52</v>
      </c>
      <c r="O89">
        <f>(I89*21)/100</f>
        <v>0</v>
      </c>
      <c r="P89" t="s">
        <v>22</v>
      </c>
    </row>
    <row r="90" spans="1:16" x14ac:dyDescent="0.2">
      <c r="A90" s="34" t="s">
        <v>53</v>
      </c>
      <c r="E90" s="35" t="s">
        <v>49</v>
      </c>
    </row>
    <row r="91" spans="1:16" ht="38.25" x14ac:dyDescent="0.2">
      <c r="A91" s="38" t="s">
        <v>54</v>
      </c>
      <c r="E91" s="37" t="s">
        <v>148</v>
      </c>
    </row>
    <row r="92" spans="1:16" x14ac:dyDescent="0.2">
      <c r="A92" s="25" t="s">
        <v>46</v>
      </c>
      <c r="B92" s="29" t="s">
        <v>149</v>
      </c>
      <c r="C92" s="29" t="s">
        <v>150</v>
      </c>
      <c r="D92" s="25" t="s">
        <v>49</v>
      </c>
      <c r="E92" s="30" t="s">
        <v>151</v>
      </c>
      <c r="F92" s="31" t="s">
        <v>105</v>
      </c>
      <c r="G92" s="32">
        <v>2</v>
      </c>
      <c r="H92" s="33">
        <v>0</v>
      </c>
      <c r="I92" s="33">
        <f>ROUND(ROUND(H92,2)*ROUND(G92,3),2)</f>
        <v>0</v>
      </c>
      <c r="J92" s="31" t="s">
        <v>52</v>
      </c>
      <c r="O92">
        <f>(I92*21)/100</f>
        <v>0</v>
      </c>
      <c r="P92" t="s">
        <v>22</v>
      </c>
    </row>
    <row r="93" spans="1:16" x14ac:dyDescent="0.2">
      <c r="A93" s="34" t="s">
        <v>53</v>
      </c>
      <c r="E93" s="35" t="s">
        <v>49</v>
      </c>
    </row>
    <row r="94" spans="1:16" x14ac:dyDescent="0.2">
      <c r="A94" s="38" t="s">
        <v>54</v>
      </c>
      <c r="E94" s="37" t="s">
        <v>49</v>
      </c>
    </row>
    <row r="95" spans="1:16" x14ac:dyDescent="0.2">
      <c r="A95" s="25" t="s">
        <v>46</v>
      </c>
      <c r="B95" s="29" t="s">
        <v>152</v>
      </c>
      <c r="C95" s="29" t="s">
        <v>153</v>
      </c>
      <c r="D95" s="25" t="s">
        <v>49</v>
      </c>
      <c r="E95" s="30" t="s">
        <v>154</v>
      </c>
      <c r="F95" s="31" t="s">
        <v>105</v>
      </c>
      <c r="G95" s="32">
        <v>5</v>
      </c>
      <c r="H95" s="33">
        <v>0</v>
      </c>
      <c r="I95" s="33">
        <f>ROUND(ROUND(H95,2)*ROUND(G95,3),2)</f>
        <v>0</v>
      </c>
      <c r="J95" s="31" t="s">
        <v>52</v>
      </c>
      <c r="O95">
        <f>(I95*21)/100</f>
        <v>0</v>
      </c>
      <c r="P95" t="s">
        <v>22</v>
      </c>
    </row>
    <row r="96" spans="1:16" x14ac:dyDescent="0.2">
      <c r="A96" s="34" t="s">
        <v>53</v>
      </c>
      <c r="E96" s="35" t="s">
        <v>49</v>
      </c>
    </row>
    <row r="97" spans="1:16" x14ac:dyDescent="0.2">
      <c r="A97" s="38" t="s">
        <v>54</v>
      </c>
      <c r="E97" s="37" t="s">
        <v>49</v>
      </c>
    </row>
    <row r="98" spans="1:16" ht="25.5" x14ac:dyDescent="0.2">
      <c r="A98" s="25" t="s">
        <v>46</v>
      </c>
      <c r="B98" s="29" t="s">
        <v>155</v>
      </c>
      <c r="C98" s="29" t="s">
        <v>156</v>
      </c>
      <c r="D98" s="25" t="s">
        <v>49</v>
      </c>
      <c r="E98" s="30" t="s">
        <v>157</v>
      </c>
      <c r="F98" s="31" t="s">
        <v>147</v>
      </c>
      <c r="G98" s="32">
        <v>4.5</v>
      </c>
      <c r="H98" s="33">
        <v>0</v>
      </c>
      <c r="I98" s="33">
        <f>ROUND(ROUND(H98,2)*ROUND(G98,3),2)</f>
        <v>0</v>
      </c>
      <c r="J98" s="31" t="s">
        <v>52</v>
      </c>
      <c r="O98">
        <f>(I98*21)/100</f>
        <v>0</v>
      </c>
      <c r="P98" t="s">
        <v>22</v>
      </c>
    </row>
    <row r="99" spans="1:16" x14ac:dyDescent="0.2">
      <c r="A99" s="34" t="s">
        <v>53</v>
      </c>
      <c r="E99" s="35" t="s">
        <v>49</v>
      </c>
    </row>
    <row r="100" spans="1:16" x14ac:dyDescent="0.2">
      <c r="A100" s="36" t="s">
        <v>54</v>
      </c>
      <c r="E100" s="37" t="s">
        <v>158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1"/>
  <sheetViews>
    <sheetView workbookViewId="0">
      <pane ySplit="7" topLeftCell="A8" activePane="bottomLeft" state="frozen"/>
      <selection pane="bottomLeft" activeCell="H10" sqref="H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21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0+O8</f>
        <v>0</v>
      </c>
      <c r="P2" t="s">
        <v>21</v>
      </c>
    </row>
    <row r="3" spans="1:18" ht="15" customHeight="1" x14ac:dyDescent="0.25">
      <c r="A3" t="s">
        <v>11</v>
      </c>
      <c r="B3" s="17" t="s">
        <v>13</v>
      </c>
      <c r="C3" s="4" t="s">
        <v>14</v>
      </c>
      <c r="D3" s="7"/>
      <c r="E3" s="18" t="s">
        <v>15</v>
      </c>
      <c r="F3" s="8"/>
      <c r="G3" s="15"/>
      <c r="H3" s="14" t="s">
        <v>159</v>
      </c>
      <c r="I3" s="41">
        <f>0+I8</f>
        <v>0</v>
      </c>
      <c r="J3" s="16"/>
      <c r="O3" t="s">
        <v>18</v>
      </c>
      <c r="P3" t="s">
        <v>22</v>
      </c>
    </row>
    <row r="4" spans="1:18" ht="15" customHeight="1" x14ac:dyDescent="0.25">
      <c r="A4" t="s">
        <v>16</v>
      </c>
      <c r="B4" s="20" t="s">
        <v>17</v>
      </c>
      <c r="C4" s="3" t="s">
        <v>159</v>
      </c>
      <c r="D4" s="2"/>
      <c r="E4" s="21" t="s">
        <v>160</v>
      </c>
      <c r="F4" s="12"/>
      <c r="G4" s="12"/>
      <c r="H4" s="22"/>
      <c r="I4" s="22"/>
      <c r="J4" s="12"/>
      <c r="O4" t="s">
        <v>19</v>
      </c>
      <c r="P4" t="s">
        <v>22</v>
      </c>
    </row>
    <row r="5" spans="1:18" ht="12.75" customHeight="1" x14ac:dyDescent="0.2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J5" s="1" t="s">
        <v>42</v>
      </c>
      <c r="O5" t="s">
        <v>20</v>
      </c>
      <c r="P5" t="s">
        <v>22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38</v>
      </c>
      <c r="I6" s="19" t="s">
        <v>40</v>
      </c>
      <c r="J6" s="1"/>
    </row>
    <row r="7" spans="1:18" ht="12.75" customHeight="1" x14ac:dyDescent="0.2">
      <c r="A7" s="19" t="s">
        <v>26</v>
      </c>
      <c r="B7" s="19" t="s">
        <v>28</v>
      </c>
      <c r="C7" s="19" t="s">
        <v>22</v>
      </c>
      <c r="D7" s="19" t="s">
        <v>21</v>
      </c>
      <c r="E7" s="19" t="s">
        <v>32</v>
      </c>
      <c r="F7" s="19" t="s">
        <v>34</v>
      </c>
      <c r="G7" s="19" t="s">
        <v>36</v>
      </c>
      <c r="H7" s="19" t="s">
        <v>39</v>
      </c>
      <c r="I7" s="19" t="s">
        <v>41</v>
      </c>
      <c r="J7" s="19" t="s">
        <v>43</v>
      </c>
    </row>
    <row r="8" spans="1:18" ht="12.75" customHeight="1" x14ac:dyDescent="0.2">
      <c r="A8" s="22" t="s">
        <v>44</v>
      </c>
      <c r="B8" s="22"/>
      <c r="C8" s="26" t="s">
        <v>34</v>
      </c>
      <c r="D8" s="22"/>
      <c r="E8" s="27" t="s">
        <v>90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</f>
        <v>0</v>
      </c>
      <c r="R8">
        <f>0+O9</f>
        <v>0</v>
      </c>
    </row>
    <row r="9" spans="1:18" ht="25.5" x14ac:dyDescent="0.2">
      <c r="A9" s="25" t="s">
        <v>46</v>
      </c>
      <c r="B9" s="29" t="s">
        <v>28</v>
      </c>
      <c r="C9" s="29" t="s">
        <v>161</v>
      </c>
      <c r="D9" s="25" t="s">
        <v>49</v>
      </c>
      <c r="E9" s="30" t="s">
        <v>162</v>
      </c>
      <c r="F9" s="31" t="s">
        <v>98</v>
      </c>
      <c r="G9" s="32">
        <v>75</v>
      </c>
      <c r="H9" s="33">
        <v>0</v>
      </c>
      <c r="I9" s="33">
        <f>ROUND(ROUND(H9,2)*ROUND(G9,3),2)</f>
        <v>0</v>
      </c>
      <c r="J9" s="31" t="s">
        <v>52</v>
      </c>
      <c r="O9">
        <f>(I9*21)/100</f>
        <v>0</v>
      </c>
      <c r="P9" t="s">
        <v>22</v>
      </c>
    </row>
    <row r="10" spans="1:18" x14ac:dyDescent="0.2">
      <c r="A10" s="34" t="s">
        <v>53</v>
      </c>
      <c r="E10" s="35" t="s">
        <v>49</v>
      </c>
    </row>
    <row r="11" spans="1:18" x14ac:dyDescent="0.2">
      <c r="A11" s="36" t="s">
        <v>54</v>
      </c>
      <c r="E11" s="37" t="s">
        <v>49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199"/>
  <sheetViews>
    <sheetView topLeftCell="B1" workbookViewId="0">
      <pane ySplit="7" topLeftCell="A8" activePane="bottomLeft" state="frozen"/>
      <selection pane="bottomLeft" activeCell="H29" sqref="H2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21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0+O8+O18+O46+O59+O87+O103+O110+O123+O130</f>
        <v>0</v>
      </c>
      <c r="P2" t="s">
        <v>21</v>
      </c>
    </row>
    <row r="3" spans="1:18" ht="15" customHeight="1" x14ac:dyDescent="0.25">
      <c r="A3" t="s">
        <v>11</v>
      </c>
      <c r="B3" s="17" t="s">
        <v>13</v>
      </c>
      <c r="C3" s="4" t="s">
        <v>14</v>
      </c>
      <c r="D3" s="7"/>
      <c r="E3" s="18" t="s">
        <v>15</v>
      </c>
      <c r="F3" s="8"/>
      <c r="G3" s="15"/>
      <c r="H3" s="14" t="s">
        <v>163</v>
      </c>
      <c r="I3" s="41">
        <f>0+I8+I18+I46+I59+I87+I103+I110+I123+I130</f>
        <v>0</v>
      </c>
      <c r="J3" s="16"/>
      <c r="O3" t="s">
        <v>18</v>
      </c>
      <c r="P3" t="s">
        <v>22</v>
      </c>
    </row>
    <row r="4" spans="1:18" ht="15" customHeight="1" x14ac:dyDescent="0.25">
      <c r="A4" t="s">
        <v>16</v>
      </c>
      <c r="B4" s="20" t="s">
        <v>17</v>
      </c>
      <c r="C4" s="3" t="s">
        <v>163</v>
      </c>
      <c r="D4" s="2"/>
      <c r="E4" s="21" t="s">
        <v>164</v>
      </c>
      <c r="F4" s="12"/>
      <c r="G4" s="12"/>
      <c r="H4" s="22"/>
      <c r="I4" s="22"/>
      <c r="J4" s="12"/>
      <c r="O4" t="s">
        <v>19</v>
      </c>
      <c r="P4" t="s">
        <v>22</v>
      </c>
    </row>
    <row r="5" spans="1:18" ht="12.75" customHeight="1" x14ac:dyDescent="0.2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J5" s="1" t="s">
        <v>42</v>
      </c>
      <c r="O5" t="s">
        <v>20</v>
      </c>
      <c r="P5" t="s">
        <v>22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38</v>
      </c>
      <c r="I6" s="19" t="s">
        <v>40</v>
      </c>
      <c r="J6" s="1"/>
    </row>
    <row r="7" spans="1:18" ht="12.75" customHeight="1" x14ac:dyDescent="0.2">
      <c r="A7" s="19" t="s">
        <v>26</v>
      </c>
      <c r="B7" s="19" t="s">
        <v>28</v>
      </c>
      <c r="C7" s="19" t="s">
        <v>22</v>
      </c>
      <c r="D7" s="19" t="s">
        <v>21</v>
      </c>
      <c r="E7" s="19" t="s">
        <v>32</v>
      </c>
      <c r="F7" s="19" t="s">
        <v>34</v>
      </c>
      <c r="G7" s="19" t="s">
        <v>36</v>
      </c>
      <c r="H7" s="19" t="s">
        <v>39</v>
      </c>
      <c r="I7" s="19" t="s">
        <v>41</v>
      </c>
      <c r="J7" s="19" t="s">
        <v>43</v>
      </c>
    </row>
    <row r="8" spans="1:18" ht="12.75" customHeight="1" x14ac:dyDescent="0.2">
      <c r="A8" s="22" t="s">
        <v>44</v>
      </c>
      <c r="B8" s="22"/>
      <c r="C8" s="26" t="s">
        <v>26</v>
      </c>
      <c r="D8" s="22"/>
      <c r="E8" s="27" t="s">
        <v>45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0+I9+I12+I15</f>
        <v>0</v>
      </c>
      <c r="R8">
        <f>0+O9+O12+O15</f>
        <v>0</v>
      </c>
    </row>
    <row r="9" spans="1:18" ht="38.25" x14ac:dyDescent="0.2">
      <c r="A9" s="25" t="s">
        <v>46</v>
      </c>
      <c r="B9" s="29" t="s">
        <v>165</v>
      </c>
      <c r="C9" s="29" t="s">
        <v>48</v>
      </c>
      <c r="D9" s="25" t="s">
        <v>49</v>
      </c>
      <c r="E9" s="30" t="s">
        <v>50</v>
      </c>
      <c r="F9" s="31" t="s">
        <v>51</v>
      </c>
      <c r="G9" s="32">
        <v>627.048</v>
      </c>
      <c r="H9" s="33">
        <v>0</v>
      </c>
      <c r="I9" s="33">
        <f>ROUND(ROUND(H9,2)*ROUND(G9,3),2)</f>
        <v>0</v>
      </c>
      <c r="J9" s="31" t="s">
        <v>52</v>
      </c>
      <c r="O9">
        <f>(I9*21)/100</f>
        <v>0</v>
      </c>
      <c r="P9" t="s">
        <v>22</v>
      </c>
    </row>
    <row r="10" spans="1:18" x14ac:dyDescent="0.2">
      <c r="A10" s="34" t="s">
        <v>53</v>
      </c>
      <c r="E10" s="35" t="s">
        <v>49</v>
      </c>
    </row>
    <row r="11" spans="1:18" ht="51" x14ac:dyDescent="0.2">
      <c r="A11" s="38" t="s">
        <v>54</v>
      </c>
      <c r="E11" s="37" t="s">
        <v>166</v>
      </c>
    </row>
    <row r="12" spans="1:18" ht="25.5" x14ac:dyDescent="0.2">
      <c r="A12" s="25" t="s">
        <v>46</v>
      </c>
      <c r="B12" s="29" t="s">
        <v>167</v>
      </c>
      <c r="C12" s="29" t="s">
        <v>57</v>
      </c>
      <c r="D12" s="25" t="s">
        <v>49</v>
      </c>
      <c r="E12" s="30" t="s">
        <v>58</v>
      </c>
      <c r="F12" s="31" t="s">
        <v>51</v>
      </c>
      <c r="G12" s="32">
        <v>33.503999999999998</v>
      </c>
      <c r="H12" s="33">
        <v>0</v>
      </c>
      <c r="I12" s="33">
        <f>ROUND(ROUND(H12,2)*ROUND(G12,3),2)</f>
        <v>0</v>
      </c>
      <c r="J12" s="31" t="s">
        <v>52</v>
      </c>
      <c r="O12">
        <f>(I12*21)/100</f>
        <v>0</v>
      </c>
      <c r="P12" t="s">
        <v>22</v>
      </c>
    </row>
    <row r="13" spans="1:18" x14ac:dyDescent="0.2">
      <c r="A13" s="34" t="s">
        <v>53</v>
      </c>
      <c r="E13" s="35" t="s">
        <v>49</v>
      </c>
    </row>
    <row r="14" spans="1:18" ht="76.5" x14ac:dyDescent="0.2">
      <c r="A14" s="38" t="s">
        <v>54</v>
      </c>
      <c r="E14" s="37" t="s">
        <v>168</v>
      </c>
    </row>
    <row r="15" spans="1:18" ht="25.5" x14ac:dyDescent="0.2">
      <c r="A15" s="25" t="s">
        <v>46</v>
      </c>
      <c r="B15" s="29" t="s">
        <v>169</v>
      </c>
      <c r="C15" s="29" t="s">
        <v>170</v>
      </c>
      <c r="D15" s="25" t="s">
        <v>49</v>
      </c>
      <c r="E15" s="30" t="s">
        <v>171</v>
      </c>
      <c r="F15" s="31" t="s">
        <v>51</v>
      </c>
      <c r="G15" s="32">
        <v>3.5</v>
      </c>
      <c r="H15" s="33">
        <v>0</v>
      </c>
      <c r="I15" s="33">
        <f>ROUND(ROUND(H15,2)*ROUND(G15,3),2)</f>
        <v>0</v>
      </c>
      <c r="J15" s="31" t="s">
        <v>52</v>
      </c>
      <c r="O15">
        <f>(I15*21)/100</f>
        <v>0</v>
      </c>
      <c r="P15" t="s">
        <v>22</v>
      </c>
    </row>
    <row r="16" spans="1:18" x14ac:dyDescent="0.2">
      <c r="A16" s="34" t="s">
        <v>53</v>
      </c>
      <c r="E16" s="35" t="s">
        <v>49</v>
      </c>
    </row>
    <row r="17" spans="1:18" x14ac:dyDescent="0.2">
      <c r="A17" s="36" t="s">
        <v>54</v>
      </c>
      <c r="E17" s="37" t="s">
        <v>49</v>
      </c>
    </row>
    <row r="18" spans="1:18" ht="12.75" customHeight="1" x14ac:dyDescent="0.2">
      <c r="A18" s="12" t="s">
        <v>44</v>
      </c>
      <c r="B18" s="12"/>
      <c r="C18" s="39" t="s">
        <v>28</v>
      </c>
      <c r="D18" s="12"/>
      <c r="E18" s="27" t="s">
        <v>76</v>
      </c>
      <c r="F18" s="12"/>
      <c r="G18" s="12"/>
      <c r="H18" s="12"/>
      <c r="I18" s="40">
        <f>0+Q18</f>
        <v>0</v>
      </c>
      <c r="J18" s="12"/>
      <c r="O18">
        <f>0+R18</f>
        <v>0</v>
      </c>
      <c r="Q18">
        <f>0+I19+I22+I25+I28+I31+I34+I37+I40+I43</f>
        <v>0</v>
      </c>
      <c r="R18">
        <f>0+O19+O22+O25+O28+O31+O34+O37+O40+O43</f>
        <v>0</v>
      </c>
    </row>
    <row r="19" spans="1:18" x14ac:dyDescent="0.2">
      <c r="A19" s="25" t="s">
        <v>46</v>
      </c>
      <c r="B19" s="29" t="s">
        <v>28</v>
      </c>
      <c r="C19" s="29" t="s">
        <v>172</v>
      </c>
      <c r="D19" s="25" t="s">
        <v>49</v>
      </c>
      <c r="E19" s="30" t="s">
        <v>173</v>
      </c>
      <c r="F19" s="31" t="s">
        <v>88</v>
      </c>
      <c r="G19" s="32">
        <v>270</v>
      </c>
      <c r="H19" s="33">
        <v>0</v>
      </c>
      <c r="I19" s="33">
        <f>ROUND(ROUND(H19,2)*ROUND(G19,3),2)</f>
        <v>0</v>
      </c>
      <c r="J19" s="31" t="s">
        <v>52</v>
      </c>
      <c r="O19">
        <f>(I19*21)/100</f>
        <v>0</v>
      </c>
      <c r="P19" t="s">
        <v>22</v>
      </c>
    </row>
    <row r="20" spans="1:18" x14ac:dyDescent="0.2">
      <c r="A20" s="34" t="s">
        <v>53</v>
      </c>
      <c r="E20" s="35" t="s">
        <v>49</v>
      </c>
    </row>
    <row r="21" spans="1:18" x14ac:dyDescent="0.2">
      <c r="A21" s="38" t="s">
        <v>54</v>
      </c>
      <c r="E21" s="37" t="s">
        <v>49</v>
      </c>
    </row>
    <row r="22" spans="1:18" x14ac:dyDescent="0.2">
      <c r="A22" s="25" t="s">
        <v>46</v>
      </c>
      <c r="B22" s="29" t="s">
        <v>22</v>
      </c>
      <c r="C22" s="29" t="s">
        <v>174</v>
      </c>
      <c r="D22" s="25" t="s">
        <v>49</v>
      </c>
      <c r="E22" s="30" t="s">
        <v>175</v>
      </c>
      <c r="F22" s="31" t="s">
        <v>79</v>
      </c>
      <c r="G22" s="32">
        <v>1.6559999999999999</v>
      </c>
      <c r="H22" s="33">
        <v>0</v>
      </c>
      <c r="I22" s="33">
        <f>ROUND(ROUND(H22,2)*ROUND(G22,3),2)</f>
        <v>0</v>
      </c>
      <c r="J22" s="31" t="s">
        <v>52</v>
      </c>
      <c r="O22">
        <f>(I22*21)/100</f>
        <v>0</v>
      </c>
      <c r="P22" t="s">
        <v>22</v>
      </c>
    </row>
    <row r="23" spans="1:18" x14ac:dyDescent="0.2">
      <c r="A23" s="34" t="s">
        <v>53</v>
      </c>
      <c r="E23" s="35" t="s">
        <v>49</v>
      </c>
    </row>
    <row r="24" spans="1:18" x14ac:dyDescent="0.2">
      <c r="A24" s="38" t="s">
        <v>54</v>
      </c>
      <c r="E24" s="37" t="s">
        <v>176</v>
      </c>
    </row>
    <row r="25" spans="1:18" x14ac:dyDescent="0.2">
      <c r="A25" s="25" t="s">
        <v>46</v>
      </c>
      <c r="B25" s="29" t="s">
        <v>21</v>
      </c>
      <c r="C25" s="29" t="s">
        <v>77</v>
      </c>
      <c r="D25" s="25" t="s">
        <v>49</v>
      </c>
      <c r="E25" s="30" t="s">
        <v>78</v>
      </c>
      <c r="F25" s="31" t="s">
        <v>79</v>
      </c>
      <c r="G25" s="32">
        <v>362</v>
      </c>
      <c r="H25" s="33">
        <v>0</v>
      </c>
      <c r="I25" s="33">
        <f>ROUND(ROUND(H25,2)*ROUND(G25,3),2)</f>
        <v>0</v>
      </c>
      <c r="J25" s="31" t="s">
        <v>52</v>
      </c>
      <c r="O25">
        <f>(I25*21)/100</f>
        <v>0</v>
      </c>
      <c r="P25" t="s">
        <v>22</v>
      </c>
    </row>
    <row r="26" spans="1:18" x14ac:dyDescent="0.2">
      <c r="A26" s="34" t="s">
        <v>53</v>
      </c>
      <c r="E26" s="35" t="s">
        <v>49</v>
      </c>
    </row>
    <row r="27" spans="1:18" x14ac:dyDescent="0.2">
      <c r="A27" s="38" t="s">
        <v>54</v>
      </c>
      <c r="E27" s="37" t="s">
        <v>49</v>
      </c>
    </row>
    <row r="28" spans="1:18" x14ac:dyDescent="0.2">
      <c r="A28" s="25" t="s">
        <v>46</v>
      </c>
      <c r="B28" s="29" t="s">
        <v>32</v>
      </c>
      <c r="C28" s="29" t="s">
        <v>177</v>
      </c>
      <c r="D28" s="25" t="s">
        <v>49</v>
      </c>
      <c r="E28" s="30" t="s">
        <v>178</v>
      </c>
      <c r="F28" s="31" t="s">
        <v>79</v>
      </c>
      <c r="G28" s="32">
        <v>12.1</v>
      </c>
      <c r="H28" s="33">
        <v>0</v>
      </c>
      <c r="I28" s="33">
        <f>ROUND(ROUND(H28,2)*ROUND(G28,3),2)</f>
        <v>0</v>
      </c>
      <c r="J28" s="31" t="s">
        <v>52</v>
      </c>
      <c r="O28">
        <f>(I28*21)/100</f>
        <v>0</v>
      </c>
      <c r="P28" t="s">
        <v>22</v>
      </c>
    </row>
    <row r="29" spans="1:18" x14ac:dyDescent="0.2">
      <c r="A29" s="34" t="s">
        <v>53</v>
      </c>
      <c r="E29" s="35" t="s">
        <v>179</v>
      </c>
    </row>
    <row r="30" spans="1:18" x14ac:dyDescent="0.2">
      <c r="A30" s="38" t="s">
        <v>54</v>
      </c>
      <c r="E30" s="37" t="s">
        <v>49</v>
      </c>
    </row>
    <row r="31" spans="1:18" x14ac:dyDescent="0.2">
      <c r="A31" s="25" t="s">
        <v>46</v>
      </c>
      <c r="B31" s="29" t="s">
        <v>34</v>
      </c>
      <c r="C31" s="29" t="s">
        <v>180</v>
      </c>
      <c r="D31" s="25" t="s">
        <v>49</v>
      </c>
      <c r="E31" s="30" t="s">
        <v>181</v>
      </c>
      <c r="F31" s="31" t="s">
        <v>79</v>
      </c>
      <c r="G31" s="32">
        <v>27.24</v>
      </c>
      <c r="H31" s="33">
        <v>0</v>
      </c>
      <c r="I31" s="33">
        <f>ROUND(ROUND(H31,2)*ROUND(G31,3),2)</f>
        <v>0</v>
      </c>
      <c r="J31" s="31" t="s">
        <v>52</v>
      </c>
      <c r="O31">
        <f>(I31*21)/100</f>
        <v>0</v>
      </c>
      <c r="P31" t="s">
        <v>22</v>
      </c>
    </row>
    <row r="32" spans="1:18" x14ac:dyDescent="0.2">
      <c r="A32" s="34" t="s">
        <v>53</v>
      </c>
      <c r="E32" s="35" t="s">
        <v>182</v>
      </c>
    </row>
    <row r="33" spans="1:18" ht="38.25" x14ac:dyDescent="0.2">
      <c r="A33" s="38" t="s">
        <v>54</v>
      </c>
      <c r="E33" s="37" t="s">
        <v>183</v>
      </c>
    </row>
    <row r="34" spans="1:18" x14ac:dyDescent="0.2">
      <c r="A34" s="25" t="s">
        <v>46</v>
      </c>
      <c r="B34" s="29" t="s">
        <v>36</v>
      </c>
      <c r="C34" s="29" t="s">
        <v>184</v>
      </c>
      <c r="D34" s="25" t="s">
        <v>49</v>
      </c>
      <c r="E34" s="30" t="s">
        <v>185</v>
      </c>
      <c r="F34" s="31" t="s">
        <v>79</v>
      </c>
      <c r="G34" s="32">
        <v>142</v>
      </c>
      <c r="H34" s="33">
        <v>0</v>
      </c>
      <c r="I34" s="33">
        <f>ROUND(ROUND(H34,2)*ROUND(G34,3),2)</f>
        <v>0</v>
      </c>
      <c r="J34" s="31" t="s">
        <v>52</v>
      </c>
      <c r="O34">
        <f>(I34*21)/100</f>
        <v>0</v>
      </c>
      <c r="P34" t="s">
        <v>22</v>
      </c>
    </row>
    <row r="35" spans="1:18" x14ac:dyDescent="0.2">
      <c r="A35" s="34" t="s">
        <v>53</v>
      </c>
      <c r="E35" s="35" t="s">
        <v>186</v>
      </c>
    </row>
    <row r="36" spans="1:18" x14ac:dyDescent="0.2">
      <c r="A36" s="38" t="s">
        <v>54</v>
      </c>
      <c r="E36" s="37" t="s">
        <v>49</v>
      </c>
    </row>
    <row r="37" spans="1:18" x14ac:dyDescent="0.2">
      <c r="A37" s="25" t="s">
        <v>46</v>
      </c>
      <c r="B37" s="29" t="s">
        <v>99</v>
      </c>
      <c r="C37" s="29" t="s">
        <v>187</v>
      </c>
      <c r="D37" s="25" t="s">
        <v>49</v>
      </c>
      <c r="E37" s="30" t="s">
        <v>188</v>
      </c>
      <c r="F37" s="31" t="s">
        <v>79</v>
      </c>
      <c r="G37" s="32">
        <v>1.5</v>
      </c>
      <c r="H37" s="33">
        <v>0</v>
      </c>
      <c r="I37" s="33">
        <f>ROUND(ROUND(H37,2)*ROUND(G37,3),2)</f>
        <v>0</v>
      </c>
      <c r="J37" s="31" t="s">
        <v>52</v>
      </c>
      <c r="O37">
        <f>(I37*21)/100</f>
        <v>0</v>
      </c>
      <c r="P37" t="s">
        <v>22</v>
      </c>
    </row>
    <row r="38" spans="1:18" x14ac:dyDescent="0.2">
      <c r="A38" s="34" t="s">
        <v>53</v>
      </c>
      <c r="E38" s="35" t="s">
        <v>189</v>
      </c>
    </row>
    <row r="39" spans="1:18" x14ac:dyDescent="0.2">
      <c r="A39" s="38" t="s">
        <v>54</v>
      </c>
      <c r="E39" s="37" t="s">
        <v>49</v>
      </c>
    </row>
    <row r="40" spans="1:18" x14ac:dyDescent="0.2">
      <c r="A40" s="25" t="s">
        <v>46</v>
      </c>
      <c r="B40" s="29" t="s">
        <v>102</v>
      </c>
      <c r="C40" s="29" t="s">
        <v>190</v>
      </c>
      <c r="D40" s="25" t="s">
        <v>49</v>
      </c>
      <c r="E40" s="30" t="s">
        <v>191</v>
      </c>
      <c r="F40" s="31" t="s">
        <v>79</v>
      </c>
      <c r="G40" s="32">
        <v>8</v>
      </c>
      <c r="H40" s="33">
        <v>0</v>
      </c>
      <c r="I40" s="33">
        <f>ROUND(ROUND(H40,2)*ROUND(G40,3),2)</f>
        <v>0</v>
      </c>
      <c r="J40" s="31" t="s">
        <v>52</v>
      </c>
      <c r="O40">
        <f>(I40*21)/100</f>
        <v>0</v>
      </c>
      <c r="P40" t="s">
        <v>22</v>
      </c>
    </row>
    <row r="41" spans="1:18" x14ac:dyDescent="0.2">
      <c r="A41" s="34" t="s">
        <v>53</v>
      </c>
      <c r="E41" s="35" t="s">
        <v>49</v>
      </c>
    </row>
    <row r="42" spans="1:18" x14ac:dyDescent="0.2">
      <c r="A42" s="38" t="s">
        <v>54</v>
      </c>
      <c r="E42" s="37" t="s">
        <v>192</v>
      </c>
    </row>
    <row r="43" spans="1:18" x14ac:dyDescent="0.2">
      <c r="A43" s="25" t="s">
        <v>46</v>
      </c>
      <c r="B43" s="29" t="s">
        <v>39</v>
      </c>
      <c r="C43" s="29" t="s">
        <v>193</v>
      </c>
      <c r="D43" s="25" t="s">
        <v>49</v>
      </c>
      <c r="E43" s="30" t="s">
        <v>194</v>
      </c>
      <c r="F43" s="31" t="s">
        <v>88</v>
      </c>
      <c r="G43" s="32">
        <v>80</v>
      </c>
      <c r="H43" s="33">
        <v>0</v>
      </c>
      <c r="I43" s="33">
        <f>ROUND(ROUND(H43,2)*ROUND(G43,3),2)</f>
        <v>0</v>
      </c>
      <c r="J43" s="31" t="s">
        <v>52</v>
      </c>
      <c r="O43">
        <f>(I43*21)/100</f>
        <v>0</v>
      </c>
      <c r="P43" t="s">
        <v>22</v>
      </c>
    </row>
    <row r="44" spans="1:18" x14ac:dyDescent="0.2">
      <c r="A44" s="34" t="s">
        <v>53</v>
      </c>
      <c r="E44" s="35" t="s">
        <v>49</v>
      </c>
    </row>
    <row r="45" spans="1:18" x14ac:dyDescent="0.2">
      <c r="A45" s="36" t="s">
        <v>54</v>
      </c>
      <c r="E45" s="37" t="s">
        <v>49</v>
      </c>
    </row>
    <row r="46" spans="1:18" ht="12.75" customHeight="1" x14ac:dyDescent="0.2">
      <c r="A46" s="12" t="s">
        <v>44</v>
      </c>
      <c r="B46" s="12"/>
      <c r="C46" s="39" t="s">
        <v>21</v>
      </c>
      <c r="D46" s="12"/>
      <c r="E46" s="27" t="s">
        <v>195</v>
      </c>
      <c r="F46" s="12"/>
      <c r="G46" s="12"/>
      <c r="H46" s="12"/>
      <c r="I46" s="40">
        <f>0+Q46</f>
        <v>0</v>
      </c>
      <c r="J46" s="12"/>
      <c r="O46">
        <f>0+R46</f>
        <v>0</v>
      </c>
      <c r="Q46">
        <f>0+I47+I50+I53+I56</f>
        <v>0</v>
      </c>
      <c r="R46">
        <f>0+O47+O50+O53+O56</f>
        <v>0</v>
      </c>
    </row>
    <row r="47" spans="1:18" x14ac:dyDescent="0.2">
      <c r="A47" s="25" t="s">
        <v>46</v>
      </c>
      <c r="B47" s="29" t="s">
        <v>41</v>
      </c>
      <c r="C47" s="29" t="s">
        <v>196</v>
      </c>
      <c r="D47" s="25" t="s">
        <v>49</v>
      </c>
      <c r="E47" s="30" t="s">
        <v>197</v>
      </c>
      <c r="F47" s="31" t="s">
        <v>79</v>
      </c>
      <c r="G47" s="32">
        <v>0.996</v>
      </c>
      <c r="H47" s="33">
        <v>0</v>
      </c>
      <c r="I47" s="33">
        <f>ROUND(ROUND(H47,2)*ROUND(G47,3),2)</f>
        <v>0</v>
      </c>
      <c r="J47" s="31" t="s">
        <v>52</v>
      </c>
      <c r="O47">
        <f>(I47*21)/100</f>
        <v>0</v>
      </c>
      <c r="P47" t="s">
        <v>22</v>
      </c>
    </row>
    <row r="48" spans="1:18" ht="38.25" x14ac:dyDescent="0.2">
      <c r="A48" s="34" t="s">
        <v>53</v>
      </c>
      <c r="E48" s="35" t="s">
        <v>198</v>
      </c>
    </row>
    <row r="49" spans="1:18" ht="38.25" x14ac:dyDescent="0.2">
      <c r="A49" s="38" t="s">
        <v>54</v>
      </c>
      <c r="E49" s="37" t="s">
        <v>199</v>
      </c>
    </row>
    <row r="50" spans="1:18" x14ac:dyDescent="0.2">
      <c r="A50" s="25" t="s">
        <v>46</v>
      </c>
      <c r="B50" s="29" t="s">
        <v>43</v>
      </c>
      <c r="C50" s="29" t="s">
        <v>200</v>
      </c>
      <c r="D50" s="25" t="s">
        <v>49</v>
      </c>
      <c r="E50" s="30" t="s">
        <v>201</v>
      </c>
      <c r="F50" s="31" t="s">
        <v>79</v>
      </c>
      <c r="G50" s="32">
        <v>3.4169999999999998</v>
      </c>
      <c r="H50" s="33">
        <v>0</v>
      </c>
      <c r="I50" s="33">
        <f>ROUND(ROUND(H50,2)*ROUND(G50,3),2)</f>
        <v>0</v>
      </c>
      <c r="J50" s="31" t="s">
        <v>52</v>
      </c>
      <c r="O50">
        <f>(I50*21)/100</f>
        <v>0</v>
      </c>
      <c r="P50" t="s">
        <v>22</v>
      </c>
    </row>
    <row r="51" spans="1:18" ht="25.5" x14ac:dyDescent="0.2">
      <c r="A51" s="34" t="s">
        <v>53</v>
      </c>
      <c r="E51" s="35" t="s">
        <v>202</v>
      </c>
    </row>
    <row r="52" spans="1:18" x14ac:dyDescent="0.2">
      <c r="A52" s="38" t="s">
        <v>54</v>
      </c>
      <c r="E52" s="37" t="s">
        <v>49</v>
      </c>
    </row>
    <row r="53" spans="1:18" x14ac:dyDescent="0.2">
      <c r="A53" s="25" t="s">
        <v>46</v>
      </c>
      <c r="B53" s="29" t="s">
        <v>116</v>
      </c>
      <c r="C53" s="29" t="s">
        <v>203</v>
      </c>
      <c r="D53" s="25" t="s">
        <v>49</v>
      </c>
      <c r="E53" s="30" t="s">
        <v>204</v>
      </c>
      <c r="F53" s="31" t="s">
        <v>51</v>
      </c>
      <c r="G53" s="32">
        <v>5.8999999999999997E-2</v>
      </c>
      <c r="H53" s="33">
        <v>0</v>
      </c>
      <c r="I53" s="33">
        <f>ROUND(ROUND(H53,2)*ROUND(G53,3),2)</f>
        <v>0</v>
      </c>
      <c r="J53" s="31" t="s">
        <v>52</v>
      </c>
      <c r="O53">
        <f>(I53*21)/100</f>
        <v>0</v>
      </c>
      <c r="P53" t="s">
        <v>22</v>
      </c>
    </row>
    <row r="54" spans="1:18" x14ac:dyDescent="0.2">
      <c r="A54" s="34" t="s">
        <v>53</v>
      </c>
      <c r="E54" s="35" t="s">
        <v>205</v>
      </c>
    </row>
    <row r="55" spans="1:18" x14ac:dyDescent="0.2">
      <c r="A55" s="38" t="s">
        <v>54</v>
      </c>
      <c r="E55" s="37" t="s">
        <v>49</v>
      </c>
    </row>
    <row r="56" spans="1:18" x14ac:dyDescent="0.2">
      <c r="A56" s="25" t="s">
        <v>46</v>
      </c>
      <c r="B56" s="29" t="s">
        <v>120</v>
      </c>
      <c r="C56" s="29" t="s">
        <v>206</v>
      </c>
      <c r="D56" s="25" t="s">
        <v>49</v>
      </c>
      <c r="E56" s="30" t="s">
        <v>207</v>
      </c>
      <c r="F56" s="31" t="s">
        <v>51</v>
      </c>
      <c r="G56" s="32">
        <v>0.13900000000000001</v>
      </c>
      <c r="H56" s="33">
        <v>0</v>
      </c>
      <c r="I56" s="33">
        <f>ROUND(ROUND(H56,2)*ROUND(G56,3),2)</f>
        <v>0</v>
      </c>
      <c r="J56" s="31" t="s">
        <v>52</v>
      </c>
      <c r="O56">
        <f>(I56*21)/100</f>
        <v>0</v>
      </c>
      <c r="P56" t="s">
        <v>22</v>
      </c>
    </row>
    <row r="57" spans="1:18" x14ac:dyDescent="0.2">
      <c r="A57" s="34" t="s">
        <v>53</v>
      </c>
      <c r="E57" s="35" t="s">
        <v>49</v>
      </c>
    </row>
    <row r="58" spans="1:18" x14ac:dyDescent="0.2">
      <c r="A58" s="36" t="s">
        <v>54</v>
      </c>
      <c r="E58" s="37" t="s">
        <v>49</v>
      </c>
    </row>
    <row r="59" spans="1:18" ht="12.75" customHeight="1" x14ac:dyDescent="0.2">
      <c r="A59" s="12" t="s">
        <v>44</v>
      </c>
      <c r="B59" s="12"/>
      <c r="C59" s="39" t="s">
        <v>32</v>
      </c>
      <c r="D59" s="12"/>
      <c r="E59" s="27" t="s">
        <v>208</v>
      </c>
      <c r="F59" s="12"/>
      <c r="G59" s="12"/>
      <c r="H59" s="12"/>
      <c r="I59" s="40">
        <f>0+Q59</f>
        <v>0</v>
      </c>
      <c r="J59" s="12"/>
      <c r="O59">
        <f>0+R59</f>
        <v>0</v>
      </c>
      <c r="Q59">
        <f>0+I60+I63+I66+I69+I72+I75+I78+I81+I84</f>
        <v>0</v>
      </c>
      <c r="R59">
        <f>0+O60+O63+O66+O69+O72+O75+O78+O81+O84</f>
        <v>0</v>
      </c>
    </row>
    <row r="60" spans="1:18" x14ac:dyDescent="0.2">
      <c r="A60" s="25" t="s">
        <v>46</v>
      </c>
      <c r="B60" s="29" t="s">
        <v>124</v>
      </c>
      <c r="C60" s="29" t="s">
        <v>209</v>
      </c>
      <c r="D60" s="25" t="s">
        <v>49</v>
      </c>
      <c r="E60" s="30" t="s">
        <v>210</v>
      </c>
      <c r="F60" s="31" t="s">
        <v>79</v>
      </c>
      <c r="G60" s="32">
        <v>4.2300000000000004</v>
      </c>
      <c r="H60" s="33">
        <v>0</v>
      </c>
      <c r="I60" s="33">
        <f>ROUND(ROUND(H60,2)*ROUND(G60,3),2)</f>
        <v>0</v>
      </c>
      <c r="J60" s="31" t="s">
        <v>52</v>
      </c>
      <c r="O60">
        <f>(I60*21)/100</f>
        <v>0</v>
      </c>
      <c r="P60" t="s">
        <v>22</v>
      </c>
    </row>
    <row r="61" spans="1:18" x14ac:dyDescent="0.2">
      <c r="A61" s="34" t="s">
        <v>53</v>
      </c>
      <c r="E61" s="35" t="s">
        <v>211</v>
      </c>
    </row>
    <row r="62" spans="1:18" x14ac:dyDescent="0.2">
      <c r="A62" s="38" t="s">
        <v>54</v>
      </c>
      <c r="E62" s="37" t="s">
        <v>49</v>
      </c>
    </row>
    <row r="63" spans="1:18" x14ac:dyDescent="0.2">
      <c r="A63" s="25" t="s">
        <v>46</v>
      </c>
      <c r="B63" s="29" t="s">
        <v>127</v>
      </c>
      <c r="C63" s="29" t="s">
        <v>212</v>
      </c>
      <c r="D63" s="25" t="s">
        <v>49</v>
      </c>
      <c r="E63" s="30" t="s">
        <v>213</v>
      </c>
      <c r="F63" s="31" t="s">
        <v>51</v>
      </c>
      <c r="G63" s="32">
        <v>0.2</v>
      </c>
      <c r="H63" s="33">
        <v>0</v>
      </c>
      <c r="I63" s="33">
        <f>ROUND(ROUND(H63,2)*ROUND(G63,3),2)</f>
        <v>0</v>
      </c>
      <c r="J63" s="31" t="s">
        <v>52</v>
      </c>
      <c r="O63">
        <f>(I63*21)/100</f>
        <v>0</v>
      </c>
      <c r="P63" t="s">
        <v>22</v>
      </c>
    </row>
    <row r="64" spans="1:18" x14ac:dyDescent="0.2">
      <c r="A64" s="34" t="s">
        <v>53</v>
      </c>
      <c r="E64" s="35" t="s">
        <v>49</v>
      </c>
    </row>
    <row r="65" spans="1:16" x14ac:dyDescent="0.2">
      <c r="A65" s="38" t="s">
        <v>54</v>
      </c>
      <c r="E65" s="37" t="s">
        <v>49</v>
      </c>
    </row>
    <row r="66" spans="1:16" x14ac:dyDescent="0.2">
      <c r="A66" s="25" t="s">
        <v>46</v>
      </c>
      <c r="B66" s="29" t="s">
        <v>130</v>
      </c>
      <c r="C66" s="29" t="s">
        <v>214</v>
      </c>
      <c r="D66" s="25" t="s">
        <v>49</v>
      </c>
      <c r="E66" s="30" t="s">
        <v>215</v>
      </c>
      <c r="F66" s="31" t="s">
        <v>51</v>
      </c>
      <c r="G66" s="32">
        <v>0.1</v>
      </c>
      <c r="H66" s="33">
        <v>0</v>
      </c>
      <c r="I66" s="33">
        <f>ROUND(ROUND(H66,2)*ROUND(G66,3),2)</f>
        <v>0</v>
      </c>
      <c r="J66" s="31" t="s">
        <v>52</v>
      </c>
      <c r="O66">
        <f>(I66*21)/100</f>
        <v>0</v>
      </c>
      <c r="P66" t="s">
        <v>22</v>
      </c>
    </row>
    <row r="67" spans="1:16" x14ac:dyDescent="0.2">
      <c r="A67" s="34" t="s">
        <v>53</v>
      </c>
      <c r="E67" s="35" t="s">
        <v>49</v>
      </c>
    </row>
    <row r="68" spans="1:16" x14ac:dyDescent="0.2">
      <c r="A68" s="38" t="s">
        <v>54</v>
      </c>
      <c r="E68" s="37" t="s">
        <v>49</v>
      </c>
    </row>
    <row r="69" spans="1:16" x14ac:dyDescent="0.2">
      <c r="A69" s="25" t="s">
        <v>46</v>
      </c>
      <c r="B69" s="29" t="s">
        <v>133</v>
      </c>
      <c r="C69" s="29" t="s">
        <v>216</v>
      </c>
      <c r="D69" s="25" t="s">
        <v>49</v>
      </c>
      <c r="E69" s="30" t="s">
        <v>217</v>
      </c>
      <c r="F69" s="31" t="s">
        <v>79</v>
      </c>
      <c r="G69" s="32">
        <v>1.6E-2</v>
      </c>
      <c r="H69" s="33">
        <v>0</v>
      </c>
      <c r="I69" s="33">
        <f>ROUND(ROUND(H69,2)*ROUND(G69,3),2)</f>
        <v>0</v>
      </c>
      <c r="J69" s="31" t="s">
        <v>52</v>
      </c>
      <c r="O69">
        <f>(I69*21)/100</f>
        <v>0</v>
      </c>
      <c r="P69" t="s">
        <v>22</v>
      </c>
    </row>
    <row r="70" spans="1:16" x14ac:dyDescent="0.2">
      <c r="A70" s="34" t="s">
        <v>53</v>
      </c>
      <c r="E70" s="35" t="s">
        <v>218</v>
      </c>
    </row>
    <row r="71" spans="1:16" x14ac:dyDescent="0.2">
      <c r="A71" s="38" t="s">
        <v>54</v>
      </c>
      <c r="E71" s="37" t="s">
        <v>219</v>
      </c>
    </row>
    <row r="72" spans="1:16" x14ac:dyDescent="0.2">
      <c r="A72" s="25" t="s">
        <v>46</v>
      </c>
      <c r="B72" s="29" t="s">
        <v>136</v>
      </c>
      <c r="C72" s="29" t="s">
        <v>220</v>
      </c>
      <c r="D72" s="25" t="s">
        <v>49</v>
      </c>
      <c r="E72" s="30" t="s">
        <v>221</v>
      </c>
      <c r="F72" s="31" t="s">
        <v>79</v>
      </c>
      <c r="G72" s="32">
        <v>19.591999999999999</v>
      </c>
      <c r="H72" s="33">
        <v>0</v>
      </c>
      <c r="I72" s="33">
        <f>ROUND(ROUND(H72,2)*ROUND(G72,3),2)</f>
        <v>0</v>
      </c>
      <c r="J72" s="31" t="s">
        <v>52</v>
      </c>
      <c r="O72">
        <f>(I72*21)/100</f>
        <v>0</v>
      </c>
      <c r="P72" t="s">
        <v>22</v>
      </c>
    </row>
    <row r="73" spans="1:16" x14ac:dyDescent="0.2">
      <c r="A73" s="34" t="s">
        <v>53</v>
      </c>
      <c r="E73" s="35" t="s">
        <v>49</v>
      </c>
    </row>
    <row r="74" spans="1:16" ht="89.25" x14ac:dyDescent="0.2">
      <c r="A74" s="38" t="s">
        <v>54</v>
      </c>
      <c r="E74" s="37" t="s">
        <v>222</v>
      </c>
    </row>
    <row r="75" spans="1:16" x14ac:dyDescent="0.2">
      <c r="A75" s="25" t="s">
        <v>46</v>
      </c>
      <c r="B75" s="29" t="s">
        <v>141</v>
      </c>
      <c r="C75" s="29" t="s">
        <v>223</v>
      </c>
      <c r="D75" s="25" t="s">
        <v>49</v>
      </c>
      <c r="E75" s="30" t="s">
        <v>224</v>
      </c>
      <c r="F75" s="31" t="s">
        <v>79</v>
      </c>
      <c r="G75" s="32">
        <v>1.2</v>
      </c>
      <c r="H75" s="33">
        <v>0</v>
      </c>
      <c r="I75" s="33">
        <f>ROUND(ROUND(H75,2)*ROUND(G75,3),2)</f>
        <v>0</v>
      </c>
      <c r="J75" s="31" t="s">
        <v>52</v>
      </c>
      <c r="O75">
        <f>(I75*21)/100</f>
        <v>0</v>
      </c>
      <c r="P75" t="s">
        <v>22</v>
      </c>
    </row>
    <row r="76" spans="1:16" x14ac:dyDescent="0.2">
      <c r="A76" s="34" t="s">
        <v>53</v>
      </c>
      <c r="E76" s="35" t="s">
        <v>225</v>
      </c>
    </row>
    <row r="77" spans="1:16" x14ac:dyDescent="0.2">
      <c r="A77" s="38" t="s">
        <v>54</v>
      </c>
      <c r="E77" s="37" t="s">
        <v>49</v>
      </c>
    </row>
    <row r="78" spans="1:16" x14ac:dyDescent="0.2">
      <c r="A78" s="25" t="s">
        <v>46</v>
      </c>
      <c r="B78" s="29" t="s">
        <v>144</v>
      </c>
      <c r="C78" s="29" t="s">
        <v>226</v>
      </c>
      <c r="D78" s="25" t="s">
        <v>49</v>
      </c>
      <c r="E78" s="30" t="s">
        <v>227</v>
      </c>
      <c r="F78" s="31" t="s">
        <v>79</v>
      </c>
      <c r="G78" s="32">
        <v>0.94499999999999995</v>
      </c>
      <c r="H78" s="33">
        <v>0</v>
      </c>
      <c r="I78" s="33">
        <f>ROUND(ROUND(H78,2)*ROUND(G78,3),2)</f>
        <v>0</v>
      </c>
      <c r="J78" s="31" t="s">
        <v>52</v>
      </c>
      <c r="O78">
        <f>(I78*21)/100</f>
        <v>0</v>
      </c>
      <c r="P78" t="s">
        <v>22</v>
      </c>
    </row>
    <row r="79" spans="1:16" x14ac:dyDescent="0.2">
      <c r="A79" s="34" t="s">
        <v>53</v>
      </c>
      <c r="E79" s="35" t="s">
        <v>228</v>
      </c>
    </row>
    <row r="80" spans="1:16" x14ac:dyDescent="0.2">
      <c r="A80" s="38" t="s">
        <v>54</v>
      </c>
      <c r="E80" s="37" t="s">
        <v>49</v>
      </c>
    </row>
    <row r="81" spans="1:18" x14ac:dyDescent="0.2">
      <c r="A81" s="25" t="s">
        <v>46</v>
      </c>
      <c r="B81" s="29" t="s">
        <v>149</v>
      </c>
      <c r="C81" s="29" t="s">
        <v>229</v>
      </c>
      <c r="D81" s="25" t="s">
        <v>49</v>
      </c>
      <c r="E81" s="30" t="s">
        <v>230</v>
      </c>
      <c r="F81" s="31" t="s">
        <v>79</v>
      </c>
      <c r="G81" s="32">
        <v>8.07</v>
      </c>
      <c r="H81" s="33">
        <v>0</v>
      </c>
      <c r="I81" s="33">
        <f>ROUND(ROUND(H81,2)*ROUND(G81,3),2)</f>
        <v>0</v>
      </c>
      <c r="J81" s="31" t="s">
        <v>52</v>
      </c>
      <c r="O81">
        <f>(I81*21)/100</f>
        <v>0</v>
      </c>
      <c r="P81" t="s">
        <v>22</v>
      </c>
    </row>
    <row r="82" spans="1:18" x14ac:dyDescent="0.2">
      <c r="A82" s="34" t="s">
        <v>53</v>
      </c>
      <c r="E82" s="35" t="s">
        <v>231</v>
      </c>
    </row>
    <row r="83" spans="1:18" ht="51" x14ac:dyDescent="0.2">
      <c r="A83" s="38" t="s">
        <v>54</v>
      </c>
      <c r="E83" s="37" t="s">
        <v>232</v>
      </c>
    </row>
    <row r="84" spans="1:18" x14ac:dyDescent="0.2">
      <c r="A84" s="25" t="s">
        <v>46</v>
      </c>
      <c r="B84" s="29" t="s">
        <v>152</v>
      </c>
      <c r="C84" s="29" t="s">
        <v>233</v>
      </c>
      <c r="D84" s="25" t="s">
        <v>49</v>
      </c>
      <c r="E84" s="30" t="s">
        <v>234</v>
      </c>
      <c r="F84" s="31" t="s">
        <v>79</v>
      </c>
      <c r="G84" s="32">
        <v>0.15</v>
      </c>
      <c r="H84" s="33">
        <v>0</v>
      </c>
      <c r="I84" s="33">
        <f>ROUND(ROUND(H84,2)*ROUND(G84,3),2)</f>
        <v>0</v>
      </c>
      <c r="J84" s="31" t="s">
        <v>235</v>
      </c>
      <c r="O84">
        <f>(I84*21)/100</f>
        <v>0</v>
      </c>
      <c r="P84" t="s">
        <v>22</v>
      </c>
    </row>
    <row r="85" spans="1:18" x14ac:dyDescent="0.2">
      <c r="A85" s="34" t="s">
        <v>53</v>
      </c>
      <c r="E85" s="35" t="s">
        <v>49</v>
      </c>
    </row>
    <row r="86" spans="1:18" x14ac:dyDescent="0.2">
      <c r="A86" s="36" t="s">
        <v>54</v>
      </c>
      <c r="E86" s="37" t="s">
        <v>236</v>
      </c>
    </row>
    <row r="87" spans="1:18" ht="12.75" customHeight="1" x14ac:dyDescent="0.2">
      <c r="A87" s="12" t="s">
        <v>44</v>
      </c>
      <c r="B87" s="12"/>
      <c r="C87" s="39" t="s">
        <v>34</v>
      </c>
      <c r="D87" s="12"/>
      <c r="E87" s="27" t="s">
        <v>90</v>
      </c>
      <c r="F87" s="12"/>
      <c r="G87" s="12"/>
      <c r="H87" s="12"/>
      <c r="I87" s="40">
        <f>0+Q87</f>
        <v>0</v>
      </c>
      <c r="J87" s="12"/>
      <c r="O87">
        <f>0+R87</f>
        <v>0</v>
      </c>
      <c r="Q87">
        <f>0+I88+I91+I94+I97+I100</f>
        <v>0</v>
      </c>
      <c r="R87">
        <f>0+O88+O91+O94+O97+O100</f>
        <v>0</v>
      </c>
    </row>
    <row r="88" spans="1:18" x14ac:dyDescent="0.2">
      <c r="A88" s="25" t="s">
        <v>46</v>
      </c>
      <c r="B88" s="29" t="s">
        <v>155</v>
      </c>
      <c r="C88" s="29" t="s">
        <v>237</v>
      </c>
      <c r="D88" s="25" t="s">
        <v>49</v>
      </c>
      <c r="E88" s="30" t="s">
        <v>238</v>
      </c>
      <c r="F88" s="31" t="s">
        <v>88</v>
      </c>
      <c r="G88" s="32">
        <v>217.208</v>
      </c>
      <c r="H88" s="33">
        <v>0</v>
      </c>
      <c r="I88" s="33">
        <f>ROUND(ROUND(H88,2)*ROUND(G88,3),2)</f>
        <v>0</v>
      </c>
      <c r="J88" s="31" t="s">
        <v>52</v>
      </c>
      <c r="O88">
        <f>(I88*21)/100</f>
        <v>0</v>
      </c>
      <c r="P88" t="s">
        <v>22</v>
      </c>
    </row>
    <row r="89" spans="1:18" x14ac:dyDescent="0.2">
      <c r="A89" s="34" t="s">
        <v>53</v>
      </c>
      <c r="E89" s="35" t="s">
        <v>239</v>
      </c>
    </row>
    <row r="90" spans="1:18" x14ac:dyDescent="0.2">
      <c r="A90" s="38" t="s">
        <v>54</v>
      </c>
      <c r="E90" s="37" t="s">
        <v>240</v>
      </c>
    </row>
    <row r="91" spans="1:18" x14ac:dyDescent="0.2">
      <c r="A91" s="25" t="s">
        <v>46</v>
      </c>
      <c r="B91" s="29" t="s">
        <v>47</v>
      </c>
      <c r="C91" s="29" t="s">
        <v>241</v>
      </c>
      <c r="D91" s="25" t="s">
        <v>49</v>
      </c>
      <c r="E91" s="30" t="s">
        <v>242</v>
      </c>
      <c r="F91" s="31" t="s">
        <v>88</v>
      </c>
      <c r="G91" s="32">
        <v>217.208</v>
      </c>
      <c r="H91" s="33">
        <v>0</v>
      </c>
      <c r="I91" s="33">
        <f>ROUND(ROUND(H91,2)*ROUND(G91,3),2)</f>
        <v>0</v>
      </c>
      <c r="J91" s="31" t="s">
        <v>52</v>
      </c>
      <c r="O91">
        <f>(I91*21)/100</f>
        <v>0</v>
      </c>
      <c r="P91" t="s">
        <v>22</v>
      </c>
    </row>
    <row r="92" spans="1:18" x14ac:dyDescent="0.2">
      <c r="A92" s="34" t="s">
        <v>53</v>
      </c>
      <c r="E92" s="35" t="s">
        <v>243</v>
      </c>
    </row>
    <row r="93" spans="1:18" x14ac:dyDescent="0.2">
      <c r="A93" s="38" t="s">
        <v>54</v>
      </c>
      <c r="E93" s="37" t="s">
        <v>240</v>
      </c>
    </row>
    <row r="94" spans="1:18" x14ac:dyDescent="0.2">
      <c r="A94" s="25" t="s">
        <v>46</v>
      </c>
      <c r="B94" s="29" t="s">
        <v>56</v>
      </c>
      <c r="C94" s="29" t="s">
        <v>244</v>
      </c>
      <c r="D94" s="25" t="s">
        <v>49</v>
      </c>
      <c r="E94" s="30" t="s">
        <v>245</v>
      </c>
      <c r="F94" s="31" t="s">
        <v>88</v>
      </c>
      <c r="G94" s="32">
        <v>182.8</v>
      </c>
      <c r="H94" s="33">
        <v>0</v>
      </c>
      <c r="I94" s="33">
        <f>ROUND(ROUND(H94,2)*ROUND(G94,3),2)</f>
        <v>0</v>
      </c>
      <c r="J94" s="31" t="s">
        <v>52</v>
      </c>
      <c r="O94">
        <f>(I94*21)/100</f>
        <v>0</v>
      </c>
      <c r="P94" t="s">
        <v>22</v>
      </c>
    </row>
    <row r="95" spans="1:18" x14ac:dyDescent="0.2">
      <c r="A95" s="34" t="s">
        <v>53</v>
      </c>
      <c r="E95" s="35" t="s">
        <v>246</v>
      </c>
    </row>
    <row r="96" spans="1:18" x14ac:dyDescent="0.2">
      <c r="A96" s="38" t="s">
        <v>54</v>
      </c>
      <c r="E96" s="37" t="s">
        <v>49</v>
      </c>
    </row>
    <row r="97" spans="1:18" ht="25.5" x14ac:dyDescent="0.2">
      <c r="A97" s="25" t="s">
        <v>46</v>
      </c>
      <c r="B97" s="29" t="s">
        <v>60</v>
      </c>
      <c r="C97" s="29" t="s">
        <v>247</v>
      </c>
      <c r="D97" s="25" t="s">
        <v>49</v>
      </c>
      <c r="E97" s="30" t="s">
        <v>248</v>
      </c>
      <c r="F97" s="31" t="s">
        <v>88</v>
      </c>
      <c r="G97" s="32">
        <v>1.4</v>
      </c>
      <c r="H97" s="33">
        <v>0</v>
      </c>
      <c r="I97" s="33">
        <f>ROUND(ROUND(H97,2)*ROUND(G97,3),2)</f>
        <v>0</v>
      </c>
      <c r="J97" s="31" t="s">
        <v>52</v>
      </c>
      <c r="O97">
        <f>(I97*21)/100</f>
        <v>0</v>
      </c>
      <c r="P97" t="s">
        <v>22</v>
      </c>
    </row>
    <row r="98" spans="1:18" x14ac:dyDescent="0.2">
      <c r="A98" s="34" t="s">
        <v>53</v>
      </c>
      <c r="E98" s="35" t="s">
        <v>49</v>
      </c>
    </row>
    <row r="99" spans="1:18" x14ac:dyDescent="0.2">
      <c r="A99" s="38" t="s">
        <v>54</v>
      </c>
      <c r="E99" s="37" t="s">
        <v>249</v>
      </c>
    </row>
    <row r="100" spans="1:18" ht="25.5" x14ac:dyDescent="0.2">
      <c r="A100" s="25" t="s">
        <v>46</v>
      </c>
      <c r="B100" s="29" t="s">
        <v>64</v>
      </c>
      <c r="C100" s="29" t="s">
        <v>250</v>
      </c>
      <c r="D100" s="25" t="s">
        <v>49</v>
      </c>
      <c r="E100" s="30" t="s">
        <v>251</v>
      </c>
      <c r="F100" s="31" t="s">
        <v>88</v>
      </c>
      <c r="G100" s="32">
        <v>1.5</v>
      </c>
      <c r="H100" s="33">
        <v>0</v>
      </c>
      <c r="I100" s="33">
        <f>ROUND(ROUND(H100,2)*ROUND(G100,3),2)</f>
        <v>0</v>
      </c>
      <c r="J100" s="31" t="s">
        <v>52</v>
      </c>
      <c r="O100">
        <f>(I100*21)/100</f>
        <v>0</v>
      </c>
      <c r="P100" t="s">
        <v>22</v>
      </c>
    </row>
    <row r="101" spans="1:18" x14ac:dyDescent="0.2">
      <c r="A101" s="34" t="s">
        <v>53</v>
      </c>
      <c r="E101" s="35" t="s">
        <v>49</v>
      </c>
    </row>
    <row r="102" spans="1:18" x14ac:dyDescent="0.2">
      <c r="A102" s="36" t="s">
        <v>54</v>
      </c>
      <c r="E102" s="37" t="s">
        <v>252</v>
      </c>
    </row>
    <row r="103" spans="1:18" ht="12.75" customHeight="1" x14ac:dyDescent="0.2">
      <c r="A103" s="12" t="s">
        <v>44</v>
      </c>
      <c r="B103" s="12"/>
      <c r="C103" s="39" t="s">
        <v>36</v>
      </c>
      <c r="D103" s="12"/>
      <c r="E103" s="27" t="s">
        <v>253</v>
      </c>
      <c r="F103" s="12"/>
      <c r="G103" s="12"/>
      <c r="H103" s="12"/>
      <c r="I103" s="40">
        <f>0+Q103</f>
        <v>0</v>
      </c>
      <c r="J103" s="12"/>
      <c r="O103">
        <f>0+R103</f>
        <v>0</v>
      </c>
      <c r="Q103">
        <f>0+I104+I107</f>
        <v>0</v>
      </c>
      <c r="R103">
        <f>0+O104+O107</f>
        <v>0</v>
      </c>
    </row>
    <row r="104" spans="1:18" ht="25.5" x14ac:dyDescent="0.2">
      <c r="A104" s="25" t="s">
        <v>46</v>
      </c>
      <c r="B104" s="29" t="s">
        <v>68</v>
      </c>
      <c r="C104" s="29" t="s">
        <v>254</v>
      </c>
      <c r="D104" s="25" t="s">
        <v>49</v>
      </c>
      <c r="E104" s="30" t="s">
        <v>255</v>
      </c>
      <c r="F104" s="31" t="s">
        <v>88</v>
      </c>
      <c r="G104" s="32">
        <v>16</v>
      </c>
      <c r="H104" s="33">
        <v>0</v>
      </c>
      <c r="I104" s="33">
        <f>ROUND(ROUND(H104,2)*ROUND(G104,3),2)</f>
        <v>0</v>
      </c>
      <c r="J104" s="31" t="s">
        <v>52</v>
      </c>
      <c r="O104">
        <f>(I104*21)/100</f>
        <v>0</v>
      </c>
      <c r="P104" t="s">
        <v>22</v>
      </c>
    </row>
    <row r="105" spans="1:18" ht="25.5" x14ac:dyDescent="0.2">
      <c r="A105" s="34" t="s">
        <v>53</v>
      </c>
      <c r="E105" s="35" t="s">
        <v>256</v>
      </c>
    </row>
    <row r="106" spans="1:18" x14ac:dyDescent="0.2">
      <c r="A106" s="38" t="s">
        <v>54</v>
      </c>
      <c r="E106" s="37" t="s">
        <v>49</v>
      </c>
    </row>
    <row r="107" spans="1:18" x14ac:dyDescent="0.2">
      <c r="A107" s="25" t="s">
        <v>46</v>
      </c>
      <c r="B107" s="29" t="s">
        <v>72</v>
      </c>
      <c r="C107" s="29" t="s">
        <v>257</v>
      </c>
      <c r="D107" s="25" t="s">
        <v>49</v>
      </c>
      <c r="E107" s="30" t="s">
        <v>258</v>
      </c>
      <c r="F107" s="31" t="s">
        <v>88</v>
      </c>
      <c r="G107" s="32">
        <v>4.0999999999999996</v>
      </c>
      <c r="H107" s="33">
        <v>0</v>
      </c>
      <c r="I107" s="33">
        <f>ROUND(ROUND(H107,2)*ROUND(G107,3),2)</f>
        <v>0</v>
      </c>
      <c r="J107" s="31" t="s">
        <v>52</v>
      </c>
      <c r="O107">
        <f>(I107*21)/100</f>
        <v>0</v>
      </c>
      <c r="P107" t="s">
        <v>22</v>
      </c>
    </row>
    <row r="108" spans="1:18" ht="25.5" x14ac:dyDescent="0.2">
      <c r="A108" s="34" t="s">
        <v>53</v>
      </c>
      <c r="E108" s="35" t="s">
        <v>259</v>
      </c>
    </row>
    <row r="109" spans="1:18" x14ac:dyDescent="0.2">
      <c r="A109" s="36" t="s">
        <v>54</v>
      </c>
      <c r="E109" s="37" t="s">
        <v>49</v>
      </c>
    </row>
    <row r="110" spans="1:18" ht="12.75" customHeight="1" x14ac:dyDescent="0.2">
      <c r="A110" s="12" t="s">
        <v>44</v>
      </c>
      <c r="B110" s="12"/>
      <c r="C110" s="39" t="s">
        <v>99</v>
      </c>
      <c r="D110" s="12"/>
      <c r="E110" s="27" t="s">
        <v>112</v>
      </c>
      <c r="F110" s="12"/>
      <c r="G110" s="12"/>
      <c r="H110" s="12"/>
      <c r="I110" s="40">
        <f>0+Q110</f>
        <v>0</v>
      </c>
      <c r="J110" s="12"/>
      <c r="O110">
        <f>0+R110</f>
        <v>0</v>
      </c>
      <c r="Q110">
        <f>0+I111+I114+I117+I120</f>
        <v>0</v>
      </c>
      <c r="R110">
        <f>0+O111+O114+O117+O120</f>
        <v>0</v>
      </c>
    </row>
    <row r="111" spans="1:18" x14ac:dyDescent="0.2">
      <c r="A111" s="25" t="s">
        <v>46</v>
      </c>
      <c r="B111" s="29" t="s">
        <v>260</v>
      </c>
      <c r="C111" s="29" t="s">
        <v>261</v>
      </c>
      <c r="D111" s="25" t="s">
        <v>49</v>
      </c>
      <c r="E111" s="30" t="s">
        <v>262</v>
      </c>
      <c r="F111" s="31" t="s">
        <v>88</v>
      </c>
      <c r="G111" s="32">
        <v>6.8</v>
      </c>
      <c r="H111" s="33">
        <v>0</v>
      </c>
      <c r="I111" s="33">
        <f>ROUND(ROUND(H111,2)*ROUND(G111,3),2)</f>
        <v>0</v>
      </c>
      <c r="J111" s="31" t="s">
        <v>52</v>
      </c>
      <c r="O111">
        <f>(I111*21)/100</f>
        <v>0</v>
      </c>
      <c r="P111" t="s">
        <v>22</v>
      </c>
    </row>
    <row r="112" spans="1:18" ht="25.5" x14ac:dyDescent="0.2">
      <c r="A112" s="34" t="s">
        <v>53</v>
      </c>
      <c r="E112" s="35" t="s">
        <v>263</v>
      </c>
    </row>
    <row r="113" spans="1:18" x14ac:dyDescent="0.2">
      <c r="A113" s="38" t="s">
        <v>54</v>
      </c>
      <c r="E113" s="37" t="s">
        <v>49</v>
      </c>
    </row>
    <row r="114" spans="1:18" x14ac:dyDescent="0.2">
      <c r="A114" s="25" t="s">
        <v>264</v>
      </c>
      <c r="B114" s="29" t="s">
        <v>265</v>
      </c>
      <c r="C114" s="29" t="s">
        <v>266</v>
      </c>
      <c r="D114" s="25" t="s">
        <v>49</v>
      </c>
      <c r="E114" s="30" t="s">
        <v>267</v>
      </c>
      <c r="F114" s="31" t="s">
        <v>98</v>
      </c>
      <c r="G114" s="32">
        <v>13.9</v>
      </c>
      <c r="H114" s="33">
        <v>0</v>
      </c>
      <c r="I114" s="33">
        <f>ROUND(ROUND(H114,2)*ROUND(G114,3),2)</f>
        <v>0</v>
      </c>
      <c r="J114" s="31" t="s">
        <v>52</v>
      </c>
      <c r="O114">
        <f>(I114*21)/100</f>
        <v>0</v>
      </c>
      <c r="P114" t="s">
        <v>22</v>
      </c>
    </row>
    <row r="115" spans="1:18" x14ac:dyDescent="0.2">
      <c r="A115" s="34" t="s">
        <v>53</v>
      </c>
      <c r="E115" s="35" t="s">
        <v>49</v>
      </c>
    </row>
    <row r="116" spans="1:18" x14ac:dyDescent="0.2">
      <c r="A116" s="38" t="s">
        <v>54</v>
      </c>
      <c r="E116" s="37" t="s">
        <v>49</v>
      </c>
    </row>
    <row r="117" spans="1:18" x14ac:dyDescent="0.2">
      <c r="A117" s="25" t="s">
        <v>46</v>
      </c>
      <c r="B117" s="29" t="s">
        <v>268</v>
      </c>
      <c r="C117" s="29" t="s">
        <v>269</v>
      </c>
      <c r="D117" s="25" t="s">
        <v>49</v>
      </c>
      <c r="E117" s="30" t="s">
        <v>270</v>
      </c>
      <c r="F117" s="31" t="s">
        <v>88</v>
      </c>
      <c r="G117" s="32">
        <v>4.0999999999999996</v>
      </c>
      <c r="H117" s="33">
        <v>0</v>
      </c>
      <c r="I117" s="33">
        <f>ROUND(ROUND(H117,2)*ROUND(G117,3),2)</f>
        <v>0</v>
      </c>
      <c r="J117" s="31" t="s">
        <v>52</v>
      </c>
      <c r="O117">
        <f>(I117*21)/100</f>
        <v>0</v>
      </c>
      <c r="P117" t="s">
        <v>22</v>
      </c>
    </row>
    <row r="118" spans="1:18" x14ac:dyDescent="0.2">
      <c r="A118" s="34" t="s">
        <v>53</v>
      </c>
      <c r="E118" s="35" t="s">
        <v>271</v>
      </c>
    </row>
    <row r="119" spans="1:18" x14ac:dyDescent="0.2">
      <c r="A119" s="38" t="s">
        <v>54</v>
      </c>
      <c r="E119" s="37" t="s">
        <v>49</v>
      </c>
    </row>
    <row r="120" spans="1:18" x14ac:dyDescent="0.2">
      <c r="A120" s="25" t="s">
        <v>46</v>
      </c>
      <c r="B120" s="29" t="s">
        <v>272</v>
      </c>
      <c r="C120" s="29" t="s">
        <v>273</v>
      </c>
      <c r="D120" s="25" t="s">
        <v>49</v>
      </c>
      <c r="E120" s="30" t="s">
        <v>274</v>
      </c>
      <c r="F120" s="31" t="s">
        <v>88</v>
      </c>
      <c r="G120" s="32">
        <v>2.6</v>
      </c>
      <c r="H120" s="33">
        <v>0</v>
      </c>
      <c r="I120" s="33">
        <f>ROUND(ROUND(H120,2)*ROUND(G120,3),2)</f>
        <v>0</v>
      </c>
      <c r="J120" s="31" t="s">
        <v>52</v>
      </c>
      <c r="O120">
        <f>(I120*21)/100</f>
        <v>0</v>
      </c>
      <c r="P120" t="s">
        <v>22</v>
      </c>
    </row>
    <row r="121" spans="1:18" ht="25.5" x14ac:dyDescent="0.2">
      <c r="A121" s="34" t="s">
        <v>53</v>
      </c>
      <c r="E121" s="35" t="s">
        <v>275</v>
      </c>
    </row>
    <row r="122" spans="1:18" x14ac:dyDescent="0.2">
      <c r="A122" s="36" t="s">
        <v>54</v>
      </c>
      <c r="E122" s="37" t="s">
        <v>276</v>
      </c>
    </row>
    <row r="123" spans="1:18" ht="12.75" customHeight="1" x14ac:dyDescent="0.2">
      <c r="A123" s="12" t="s">
        <v>44</v>
      </c>
      <c r="B123" s="12"/>
      <c r="C123" s="39" t="s">
        <v>102</v>
      </c>
      <c r="D123" s="12"/>
      <c r="E123" s="27" t="s">
        <v>277</v>
      </c>
      <c r="F123" s="12"/>
      <c r="G123" s="12"/>
      <c r="H123" s="12"/>
      <c r="I123" s="40">
        <f>0+Q123</f>
        <v>0</v>
      </c>
      <c r="J123" s="12"/>
      <c r="O123">
        <f>0+R123</f>
        <v>0</v>
      </c>
      <c r="Q123">
        <f>0+I124+I127</f>
        <v>0</v>
      </c>
      <c r="R123">
        <f>0+O124+O127</f>
        <v>0</v>
      </c>
    </row>
    <row r="124" spans="1:18" x14ac:dyDescent="0.2">
      <c r="A124" s="25" t="s">
        <v>46</v>
      </c>
      <c r="B124" s="29" t="s">
        <v>278</v>
      </c>
      <c r="C124" s="29" t="s">
        <v>279</v>
      </c>
      <c r="D124" s="25" t="s">
        <v>49</v>
      </c>
      <c r="E124" s="30" t="s">
        <v>280</v>
      </c>
      <c r="F124" s="31" t="s">
        <v>98</v>
      </c>
      <c r="G124" s="32">
        <v>12.48</v>
      </c>
      <c r="H124" s="33">
        <v>0</v>
      </c>
      <c r="I124" s="33">
        <f>ROUND(ROUND(H124,2)*ROUND(G124,3),2)</f>
        <v>0</v>
      </c>
      <c r="J124" s="31" t="s">
        <v>52</v>
      </c>
      <c r="O124">
        <f>(I124*21)/100</f>
        <v>0</v>
      </c>
      <c r="P124" t="s">
        <v>22</v>
      </c>
    </row>
    <row r="125" spans="1:18" x14ac:dyDescent="0.2">
      <c r="A125" s="34" t="s">
        <v>53</v>
      </c>
      <c r="E125" s="35" t="s">
        <v>49</v>
      </c>
    </row>
    <row r="126" spans="1:18" x14ac:dyDescent="0.2">
      <c r="A126" s="38" t="s">
        <v>54</v>
      </c>
      <c r="E126" s="37" t="s">
        <v>49</v>
      </c>
    </row>
    <row r="127" spans="1:18" x14ac:dyDescent="0.2">
      <c r="A127" s="25" t="s">
        <v>46</v>
      </c>
      <c r="B127" s="29" t="s">
        <v>281</v>
      </c>
      <c r="C127" s="29" t="s">
        <v>282</v>
      </c>
      <c r="D127" s="25" t="s">
        <v>49</v>
      </c>
      <c r="E127" s="30" t="s">
        <v>283</v>
      </c>
      <c r="F127" s="31" t="s">
        <v>105</v>
      </c>
      <c r="G127" s="32">
        <v>2</v>
      </c>
      <c r="H127" s="33">
        <v>0</v>
      </c>
      <c r="I127" s="33">
        <f>ROUND(ROUND(H127,2)*ROUND(G127,3),2)</f>
        <v>0</v>
      </c>
      <c r="J127" s="31" t="s">
        <v>52</v>
      </c>
      <c r="O127">
        <f>(I127*21)/100</f>
        <v>0</v>
      </c>
      <c r="P127" t="s">
        <v>22</v>
      </c>
    </row>
    <row r="128" spans="1:18" ht="25.5" x14ac:dyDescent="0.2">
      <c r="A128" s="34" t="s">
        <v>53</v>
      </c>
      <c r="E128" s="35" t="s">
        <v>284</v>
      </c>
    </row>
    <row r="129" spans="1:18" x14ac:dyDescent="0.2">
      <c r="A129" s="36" t="s">
        <v>54</v>
      </c>
      <c r="E129" s="37" t="s">
        <v>49</v>
      </c>
    </row>
    <row r="130" spans="1:18" ht="12.75" customHeight="1" x14ac:dyDescent="0.2">
      <c r="A130" s="12" t="s">
        <v>44</v>
      </c>
      <c r="B130" s="12"/>
      <c r="C130" s="39" t="s">
        <v>39</v>
      </c>
      <c r="D130" s="12"/>
      <c r="E130" s="27" t="s">
        <v>119</v>
      </c>
      <c r="F130" s="12"/>
      <c r="G130" s="12"/>
      <c r="H130" s="12"/>
      <c r="I130" s="40">
        <f>0+Q130</f>
        <v>0</v>
      </c>
      <c r="J130" s="12"/>
      <c r="O130">
        <f>0+R130</f>
        <v>0</v>
      </c>
      <c r="Q130">
        <f>0+I131+I134+I137+I140+I143+I146+I149+I152+I155+I158+I161+I164+I167+I170+I173+I176+I179+I182+I185+I188+I191+I194+I197</f>
        <v>0</v>
      </c>
      <c r="R130">
        <f>0+O131+O134+O137+O140+O143+O146+O149+O152+O155+O158+O161+O164+O167+O170+O173+O176+O179+O182+O185+O188+O191+O194+O197</f>
        <v>0</v>
      </c>
    </row>
    <row r="131" spans="1:18" ht="25.5" x14ac:dyDescent="0.2">
      <c r="A131" s="25" t="s">
        <v>46</v>
      </c>
      <c r="B131" s="29" t="s">
        <v>285</v>
      </c>
      <c r="C131" s="29" t="s">
        <v>286</v>
      </c>
      <c r="D131" s="25" t="s">
        <v>49</v>
      </c>
      <c r="E131" s="30" t="s">
        <v>287</v>
      </c>
      <c r="F131" s="31" t="s">
        <v>98</v>
      </c>
      <c r="G131" s="32">
        <v>8</v>
      </c>
      <c r="H131" s="33">
        <v>0</v>
      </c>
      <c r="I131" s="33">
        <f>ROUND(ROUND(H131,2)*ROUND(G131,3),2)</f>
        <v>0</v>
      </c>
      <c r="J131" s="31" t="s">
        <v>52</v>
      </c>
      <c r="O131">
        <f>(I131*21)/100</f>
        <v>0</v>
      </c>
      <c r="P131" t="s">
        <v>22</v>
      </c>
    </row>
    <row r="132" spans="1:18" x14ac:dyDescent="0.2">
      <c r="A132" s="34" t="s">
        <v>53</v>
      </c>
      <c r="E132" s="35" t="s">
        <v>288</v>
      </c>
    </row>
    <row r="133" spans="1:18" x14ac:dyDescent="0.2">
      <c r="A133" s="38" t="s">
        <v>54</v>
      </c>
      <c r="E133" s="37" t="s">
        <v>49</v>
      </c>
    </row>
    <row r="134" spans="1:18" x14ac:dyDescent="0.2">
      <c r="A134" s="25" t="s">
        <v>46</v>
      </c>
      <c r="B134" s="29" t="s">
        <v>289</v>
      </c>
      <c r="C134" s="29" t="s">
        <v>290</v>
      </c>
      <c r="D134" s="25" t="s">
        <v>49</v>
      </c>
      <c r="E134" s="30" t="s">
        <v>291</v>
      </c>
      <c r="F134" s="31" t="s">
        <v>98</v>
      </c>
      <c r="G134" s="32">
        <v>18.824999999999999</v>
      </c>
      <c r="H134" s="33">
        <v>0</v>
      </c>
      <c r="I134" s="33">
        <f>ROUND(ROUND(H134,2)*ROUND(G134,3),2)</f>
        <v>0</v>
      </c>
      <c r="J134" s="31" t="s">
        <v>235</v>
      </c>
      <c r="O134">
        <f>(I134*21)/100</f>
        <v>0</v>
      </c>
      <c r="P134" t="s">
        <v>22</v>
      </c>
    </row>
    <row r="135" spans="1:18" x14ac:dyDescent="0.2">
      <c r="A135" s="34" t="s">
        <v>53</v>
      </c>
      <c r="E135" s="35" t="s">
        <v>292</v>
      </c>
    </row>
    <row r="136" spans="1:18" x14ac:dyDescent="0.2">
      <c r="A136" s="38" t="s">
        <v>54</v>
      </c>
      <c r="E136" s="37" t="s">
        <v>49</v>
      </c>
    </row>
    <row r="137" spans="1:18" x14ac:dyDescent="0.2">
      <c r="A137" s="25" t="s">
        <v>46</v>
      </c>
      <c r="B137" s="29" t="s">
        <v>293</v>
      </c>
      <c r="C137" s="29" t="s">
        <v>294</v>
      </c>
      <c r="D137" s="25" t="s">
        <v>49</v>
      </c>
      <c r="E137" s="30" t="s">
        <v>295</v>
      </c>
      <c r="F137" s="31" t="s">
        <v>98</v>
      </c>
      <c r="G137" s="32">
        <v>55.58</v>
      </c>
      <c r="H137" s="33">
        <v>0</v>
      </c>
      <c r="I137" s="33">
        <f>ROUND(ROUND(H137,2)*ROUND(G137,3),2)</f>
        <v>0</v>
      </c>
      <c r="J137" s="31" t="s">
        <v>235</v>
      </c>
      <c r="O137">
        <f>(I137*21)/100</f>
        <v>0</v>
      </c>
      <c r="P137" t="s">
        <v>22</v>
      </c>
    </row>
    <row r="138" spans="1:18" x14ac:dyDescent="0.2">
      <c r="A138" s="34" t="s">
        <v>53</v>
      </c>
      <c r="E138" s="35" t="s">
        <v>288</v>
      </c>
    </row>
    <row r="139" spans="1:18" x14ac:dyDescent="0.2">
      <c r="A139" s="38" t="s">
        <v>54</v>
      </c>
      <c r="E139" s="37" t="s">
        <v>49</v>
      </c>
    </row>
    <row r="140" spans="1:18" x14ac:dyDescent="0.2">
      <c r="A140" s="25" t="s">
        <v>46</v>
      </c>
      <c r="B140" s="29" t="s">
        <v>296</v>
      </c>
      <c r="C140" s="29" t="s">
        <v>297</v>
      </c>
      <c r="D140" s="25" t="s">
        <v>49</v>
      </c>
      <c r="E140" s="30" t="s">
        <v>298</v>
      </c>
      <c r="F140" s="31" t="s">
        <v>98</v>
      </c>
      <c r="G140" s="32">
        <v>40.22</v>
      </c>
      <c r="H140" s="33">
        <v>0</v>
      </c>
      <c r="I140" s="33">
        <f>ROUND(ROUND(H140,2)*ROUND(G140,3),2)</f>
        <v>0</v>
      </c>
      <c r="J140" s="31" t="s">
        <v>52</v>
      </c>
      <c r="O140">
        <f>(I140*21)/100</f>
        <v>0</v>
      </c>
      <c r="P140" t="s">
        <v>22</v>
      </c>
    </row>
    <row r="141" spans="1:18" x14ac:dyDescent="0.2">
      <c r="A141" s="34" t="s">
        <v>53</v>
      </c>
      <c r="E141" s="35" t="s">
        <v>49</v>
      </c>
    </row>
    <row r="142" spans="1:18" x14ac:dyDescent="0.2">
      <c r="A142" s="38" t="s">
        <v>54</v>
      </c>
      <c r="E142" s="37" t="s">
        <v>49</v>
      </c>
    </row>
    <row r="143" spans="1:18" ht="25.5" x14ac:dyDescent="0.2">
      <c r="A143" s="25" t="s">
        <v>46</v>
      </c>
      <c r="B143" s="29" t="s">
        <v>299</v>
      </c>
      <c r="C143" s="29" t="s">
        <v>300</v>
      </c>
      <c r="D143" s="25" t="s">
        <v>49</v>
      </c>
      <c r="E143" s="30" t="s">
        <v>301</v>
      </c>
      <c r="F143" s="31" t="s">
        <v>105</v>
      </c>
      <c r="G143" s="32">
        <v>3</v>
      </c>
      <c r="H143" s="33">
        <v>0</v>
      </c>
      <c r="I143" s="33">
        <f>ROUND(ROUND(H143,2)*ROUND(G143,3),2)</f>
        <v>0</v>
      </c>
      <c r="J143" s="31" t="s">
        <v>52</v>
      </c>
      <c r="O143">
        <f>(I143*21)/100</f>
        <v>0</v>
      </c>
      <c r="P143" t="s">
        <v>22</v>
      </c>
    </row>
    <row r="144" spans="1:18" x14ac:dyDescent="0.2">
      <c r="A144" s="34" t="s">
        <v>53</v>
      </c>
      <c r="E144" s="35" t="s">
        <v>49</v>
      </c>
    </row>
    <row r="145" spans="1:16" x14ac:dyDescent="0.2">
      <c r="A145" s="38" t="s">
        <v>54</v>
      </c>
      <c r="E145" s="37" t="s">
        <v>49</v>
      </c>
    </row>
    <row r="146" spans="1:16" ht="25.5" x14ac:dyDescent="0.2">
      <c r="A146" s="25" t="s">
        <v>46</v>
      </c>
      <c r="B146" s="29" t="s">
        <v>302</v>
      </c>
      <c r="C146" s="29" t="s">
        <v>303</v>
      </c>
      <c r="D146" s="25" t="s">
        <v>49</v>
      </c>
      <c r="E146" s="30" t="s">
        <v>304</v>
      </c>
      <c r="F146" s="31" t="s">
        <v>105</v>
      </c>
      <c r="G146" s="32">
        <v>1</v>
      </c>
      <c r="H146" s="33">
        <v>0</v>
      </c>
      <c r="I146" s="33">
        <f>ROUND(ROUND(H146,2)*ROUND(G146,3),2)</f>
        <v>0</v>
      </c>
      <c r="J146" s="31" t="s">
        <v>52</v>
      </c>
      <c r="O146">
        <f>(I146*21)/100</f>
        <v>0</v>
      </c>
      <c r="P146" t="s">
        <v>22</v>
      </c>
    </row>
    <row r="147" spans="1:16" x14ac:dyDescent="0.2">
      <c r="A147" s="34" t="s">
        <v>53</v>
      </c>
      <c r="E147" s="35" t="s">
        <v>49</v>
      </c>
    </row>
    <row r="148" spans="1:16" x14ac:dyDescent="0.2">
      <c r="A148" s="38" t="s">
        <v>54</v>
      </c>
      <c r="E148" s="37" t="s">
        <v>49</v>
      </c>
    </row>
    <row r="149" spans="1:16" x14ac:dyDescent="0.2">
      <c r="A149" s="25" t="s">
        <v>46</v>
      </c>
      <c r="B149" s="29" t="s">
        <v>305</v>
      </c>
      <c r="C149" s="29" t="s">
        <v>306</v>
      </c>
      <c r="D149" s="25" t="s">
        <v>49</v>
      </c>
      <c r="E149" s="30" t="s">
        <v>307</v>
      </c>
      <c r="F149" s="31" t="s">
        <v>105</v>
      </c>
      <c r="G149" s="32">
        <v>1</v>
      </c>
      <c r="H149" s="33">
        <v>0</v>
      </c>
      <c r="I149" s="33">
        <f>ROUND(ROUND(H149,2)*ROUND(G149,3),2)</f>
        <v>0</v>
      </c>
      <c r="J149" s="31" t="s">
        <v>52</v>
      </c>
      <c r="O149">
        <f>(I149*21)/100</f>
        <v>0</v>
      </c>
      <c r="P149" t="s">
        <v>22</v>
      </c>
    </row>
    <row r="150" spans="1:16" x14ac:dyDescent="0.2">
      <c r="A150" s="34" t="s">
        <v>53</v>
      </c>
      <c r="E150" s="35" t="s">
        <v>49</v>
      </c>
    </row>
    <row r="151" spans="1:16" x14ac:dyDescent="0.2">
      <c r="A151" s="38" t="s">
        <v>54</v>
      </c>
      <c r="E151" s="37" t="s">
        <v>49</v>
      </c>
    </row>
    <row r="152" spans="1:16" ht="25.5" x14ac:dyDescent="0.2">
      <c r="A152" s="25" t="s">
        <v>46</v>
      </c>
      <c r="B152" s="29" t="s">
        <v>308</v>
      </c>
      <c r="C152" s="29" t="s">
        <v>309</v>
      </c>
      <c r="D152" s="25" t="s">
        <v>49</v>
      </c>
      <c r="E152" s="30" t="s">
        <v>310</v>
      </c>
      <c r="F152" s="31" t="s">
        <v>105</v>
      </c>
      <c r="G152" s="32">
        <v>1</v>
      </c>
      <c r="H152" s="33">
        <v>0</v>
      </c>
      <c r="I152" s="33">
        <f>ROUND(ROUND(H152,2)*ROUND(G152,3),2)</f>
        <v>0</v>
      </c>
      <c r="J152" s="31" t="s">
        <v>52</v>
      </c>
      <c r="O152">
        <f>(I152*21)/100</f>
        <v>0</v>
      </c>
      <c r="P152" t="s">
        <v>22</v>
      </c>
    </row>
    <row r="153" spans="1:16" x14ac:dyDescent="0.2">
      <c r="A153" s="34" t="s">
        <v>53</v>
      </c>
      <c r="E153" s="35" t="s">
        <v>49</v>
      </c>
    </row>
    <row r="154" spans="1:16" x14ac:dyDescent="0.2">
      <c r="A154" s="38" t="s">
        <v>54</v>
      </c>
      <c r="E154" s="37" t="s">
        <v>49</v>
      </c>
    </row>
    <row r="155" spans="1:16" x14ac:dyDescent="0.2">
      <c r="A155" s="25" t="s">
        <v>46</v>
      </c>
      <c r="B155" s="29" t="s">
        <v>311</v>
      </c>
      <c r="C155" s="29" t="s">
        <v>128</v>
      </c>
      <c r="D155" s="25" t="s">
        <v>49</v>
      </c>
      <c r="E155" s="30" t="s">
        <v>129</v>
      </c>
      <c r="F155" s="31" t="s">
        <v>105</v>
      </c>
      <c r="G155" s="32">
        <v>7</v>
      </c>
      <c r="H155" s="33">
        <v>0</v>
      </c>
      <c r="I155" s="33">
        <f>ROUND(ROUND(H155,2)*ROUND(G155,3),2)</f>
        <v>0</v>
      </c>
      <c r="J155" s="31" t="s">
        <v>52</v>
      </c>
      <c r="O155">
        <f>(I155*21)/100</f>
        <v>0</v>
      </c>
      <c r="P155" t="s">
        <v>22</v>
      </c>
    </row>
    <row r="156" spans="1:16" x14ac:dyDescent="0.2">
      <c r="A156" s="34" t="s">
        <v>53</v>
      </c>
      <c r="E156" s="35" t="s">
        <v>312</v>
      </c>
    </row>
    <row r="157" spans="1:16" x14ac:dyDescent="0.2">
      <c r="A157" s="38" t="s">
        <v>54</v>
      </c>
      <c r="E157" s="37" t="s">
        <v>49</v>
      </c>
    </row>
    <row r="158" spans="1:16" x14ac:dyDescent="0.2">
      <c r="A158" s="25" t="s">
        <v>46</v>
      </c>
      <c r="B158" s="29" t="s">
        <v>313</v>
      </c>
      <c r="C158" s="29" t="s">
        <v>314</v>
      </c>
      <c r="D158" s="25" t="s">
        <v>49</v>
      </c>
      <c r="E158" s="30" t="s">
        <v>315</v>
      </c>
      <c r="F158" s="31" t="s">
        <v>98</v>
      </c>
      <c r="G158" s="32">
        <v>60</v>
      </c>
      <c r="H158" s="33">
        <v>0</v>
      </c>
      <c r="I158" s="33">
        <f>ROUND(ROUND(H158,2)*ROUND(G158,3),2)</f>
        <v>0</v>
      </c>
      <c r="J158" s="31" t="s">
        <v>52</v>
      </c>
      <c r="O158">
        <f>(I158*21)/100</f>
        <v>0</v>
      </c>
      <c r="P158" t="s">
        <v>22</v>
      </c>
    </row>
    <row r="159" spans="1:16" ht="25.5" x14ac:dyDescent="0.2">
      <c r="A159" s="34" t="s">
        <v>53</v>
      </c>
      <c r="E159" s="35" t="s">
        <v>316</v>
      </c>
    </row>
    <row r="160" spans="1:16" x14ac:dyDescent="0.2">
      <c r="A160" s="38" t="s">
        <v>54</v>
      </c>
      <c r="E160" s="37" t="s">
        <v>49</v>
      </c>
    </row>
    <row r="161" spans="1:16" x14ac:dyDescent="0.2">
      <c r="A161" s="25" t="s">
        <v>46</v>
      </c>
      <c r="B161" s="29" t="s">
        <v>317</v>
      </c>
      <c r="C161" s="29" t="s">
        <v>318</v>
      </c>
      <c r="D161" s="25" t="s">
        <v>49</v>
      </c>
      <c r="E161" s="30" t="s">
        <v>319</v>
      </c>
      <c r="F161" s="31" t="s">
        <v>98</v>
      </c>
      <c r="G161" s="32">
        <v>53</v>
      </c>
      <c r="H161" s="33">
        <v>0</v>
      </c>
      <c r="I161" s="33">
        <f>ROUND(ROUND(H161,2)*ROUND(G161,3),2)</f>
        <v>0</v>
      </c>
      <c r="J161" s="31" t="s">
        <v>52</v>
      </c>
      <c r="O161">
        <f>(I161*21)/100</f>
        <v>0</v>
      </c>
      <c r="P161" t="s">
        <v>22</v>
      </c>
    </row>
    <row r="162" spans="1:16" x14ac:dyDescent="0.2">
      <c r="A162" s="34" t="s">
        <v>53</v>
      </c>
      <c r="E162" s="35" t="s">
        <v>320</v>
      </c>
    </row>
    <row r="163" spans="1:16" ht="89.25" x14ac:dyDescent="0.2">
      <c r="A163" s="38" t="s">
        <v>54</v>
      </c>
      <c r="E163" s="37" t="s">
        <v>321</v>
      </c>
    </row>
    <row r="164" spans="1:16" ht="25.5" x14ac:dyDescent="0.2">
      <c r="A164" s="25" t="s">
        <v>46</v>
      </c>
      <c r="B164" s="29" t="s">
        <v>322</v>
      </c>
      <c r="C164" s="29" t="s">
        <v>323</v>
      </c>
      <c r="D164" s="25" t="s">
        <v>49</v>
      </c>
      <c r="E164" s="30" t="s">
        <v>324</v>
      </c>
      <c r="F164" s="31" t="s">
        <v>98</v>
      </c>
      <c r="G164" s="32">
        <v>8</v>
      </c>
      <c r="H164" s="33">
        <v>0</v>
      </c>
      <c r="I164" s="33">
        <f>ROUND(ROUND(H164,2)*ROUND(G164,3),2)</f>
        <v>0</v>
      </c>
      <c r="J164" s="31" t="s">
        <v>52</v>
      </c>
      <c r="O164">
        <f>(I164*21)/100</f>
        <v>0</v>
      </c>
      <c r="P164" t="s">
        <v>22</v>
      </c>
    </row>
    <row r="165" spans="1:16" ht="51" x14ac:dyDescent="0.2">
      <c r="A165" s="34" t="s">
        <v>53</v>
      </c>
      <c r="E165" s="35" t="s">
        <v>325</v>
      </c>
    </row>
    <row r="166" spans="1:16" x14ac:dyDescent="0.2">
      <c r="A166" s="38" t="s">
        <v>54</v>
      </c>
      <c r="E166" s="37" t="s">
        <v>49</v>
      </c>
    </row>
    <row r="167" spans="1:16" ht="25.5" x14ac:dyDescent="0.2">
      <c r="A167" s="25" t="s">
        <v>46</v>
      </c>
      <c r="B167" s="29" t="s">
        <v>326</v>
      </c>
      <c r="C167" s="29" t="s">
        <v>327</v>
      </c>
      <c r="D167" s="25" t="s">
        <v>49</v>
      </c>
      <c r="E167" s="30" t="s">
        <v>328</v>
      </c>
      <c r="F167" s="31" t="s">
        <v>98</v>
      </c>
      <c r="G167" s="32">
        <v>76.17</v>
      </c>
      <c r="H167" s="33">
        <v>0</v>
      </c>
      <c r="I167" s="33">
        <f>ROUND(ROUND(H167,2)*ROUND(G167,3),2)</f>
        <v>0</v>
      </c>
      <c r="J167" s="31" t="s">
        <v>52</v>
      </c>
      <c r="O167">
        <f>(I167*21)/100</f>
        <v>0</v>
      </c>
      <c r="P167" t="s">
        <v>22</v>
      </c>
    </row>
    <row r="168" spans="1:16" x14ac:dyDescent="0.2">
      <c r="A168" s="34" t="s">
        <v>53</v>
      </c>
      <c r="E168" s="35" t="s">
        <v>49</v>
      </c>
    </row>
    <row r="169" spans="1:16" x14ac:dyDescent="0.2">
      <c r="A169" s="38" t="s">
        <v>54</v>
      </c>
      <c r="E169" s="37" t="s">
        <v>49</v>
      </c>
    </row>
    <row r="170" spans="1:16" ht="25.5" x14ac:dyDescent="0.2">
      <c r="A170" s="25" t="s">
        <v>46</v>
      </c>
      <c r="B170" s="29" t="s">
        <v>329</v>
      </c>
      <c r="C170" s="29" t="s">
        <v>330</v>
      </c>
      <c r="D170" s="25" t="s">
        <v>49</v>
      </c>
      <c r="E170" s="30" t="s">
        <v>331</v>
      </c>
      <c r="F170" s="31" t="s">
        <v>98</v>
      </c>
      <c r="G170" s="32">
        <v>76.17</v>
      </c>
      <c r="H170" s="33">
        <v>0</v>
      </c>
      <c r="I170" s="33">
        <f>ROUND(ROUND(H170,2)*ROUND(G170,3),2)</f>
        <v>0</v>
      </c>
      <c r="J170" s="31" t="s">
        <v>52</v>
      </c>
      <c r="O170">
        <f>(I170*21)/100</f>
        <v>0</v>
      </c>
      <c r="P170" t="s">
        <v>22</v>
      </c>
    </row>
    <row r="171" spans="1:16" x14ac:dyDescent="0.2">
      <c r="A171" s="34" t="s">
        <v>53</v>
      </c>
      <c r="E171" s="35" t="s">
        <v>49</v>
      </c>
    </row>
    <row r="172" spans="1:16" x14ac:dyDescent="0.2">
      <c r="A172" s="38" t="s">
        <v>54</v>
      </c>
      <c r="E172" s="37" t="s">
        <v>49</v>
      </c>
    </row>
    <row r="173" spans="1:16" x14ac:dyDescent="0.2">
      <c r="A173" s="25" t="s">
        <v>46</v>
      </c>
      <c r="B173" s="29" t="s">
        <v>332</v>
      </c>
      <c r="C173" s="29" t="s">
        <v>333</v>
      </c>
      <c r="D173" s="25" t="s">
        <v>49</v>
      </c>
      <c r="E173" s="30" t="s">
        <v>334</v>
      </c>
      <c r="F173" s="31" t="s">
        <v>88</v>
      </c>
      <c r="G173" s="32">
        <v>1.84</v>
      </c>
      <c r="H173" s="33">
        <v>0</v>
      </c>
      <c r="I173" s="33">
        <f>ROUND(ROUND(H173,2)*ROUND(G173,3),2)</f>
        <v>0</v>
      </c>
      <c r="J173" s="31" t="s">
        <v>52</v>
      </c>
      <c r="O173">
        <f>(I173*21)/100</f>
        <v>0</v>
      </c>
      <c r="P173" t="s">
        <v>22</v>
      </c>
    </row>
    <row r="174" spans="1:16" x14ac:dyDescent="0.2">
      <c r="A174" s="34" t="s">
        <v>53</v>
      </c>
      <c r="E174" s="35" t="s">
        <v>49</v>
      </c>
    </row>
    <row r="175" spans="1:16" x14ac:dyDescent="0.2">
      <c r="A175" s="38" t="s">
        <v>54</v>
      </c>
      <c r="E175" s="37" t="s">
        <v>49</v>
      </c>
    </row>
    <row r="176" spans="1:16" x14ac:dyDescent="0.2">
      <c r="A176" s="25" t="s">
        <v>46</v>
      </c>
      <c r="B176" s="29" t="s">
        <v>335</v>
      </c>
      <c r="C176" s="29" t="s">
        <v>336</v>
      </c>
      <c r="D176" s="25" t="s">
        <v>49</v>
      </c>
      <c r="E176" s="30" t="s">
        <v>337</v>
      </c>
      <c r="F176" s="31" t="s">
        <v>88</v>
      </c>
      <c r="G176" s="32">
        <v>2</v>
      </c>
      <c r="H176" s="33">
        <v>0</v>
      </c>
      <c r="I176" s="33">
        <f>ROUND(ROUND(H176,2)*ROUND(G176,3),2)</f>
        <v>0</v>
      </c>
      <c r="J176" s="31" t="s">
        <v>52</v>
      </c>
      <c r="O176">
        <f>(I176*21)/100</f>
        <v>0</v>
      </c>
      <c r="P176" t="s">
        <v>22</v>
      </c>
    </row>
    <row r="177" spans="1:16" x14ac:dyDescent="0.2">
      <c r="A177" s="34" t="s">
        <v>53</v>
      </c>
      <c r="E177" s="35" t="s">
        <v>338</v>
      </c>
    </row>
    <row r="178" spans="1:16" x14ac:dyDescent="0.2">
      <c r="A178" s="38" t="s">
        <v>54</v>
      </c>
      <c r="E178" s="37" t="s">
        <v>49</v>
      </c>
    </row>
    <row r="179" spans="1:16" ht="25.5" x14ac:dyDescent="0.2">
      <c r="A179" s="25" t="s">
        <v>46</v>
      </c>
      <c r="B179" s="29" t="s">
        <v>339</v>
      </c>
      <c r="C179" s="29" t="s">
        <v>340</v>
      </c>
      <c r="D179" s="25" t="s">
        <v>49</v>
      </c>
      <c r="E179" s="30" t="s">
        <v>341</v>
      </c>
      <c r="F179" s="31" t="s">
        <v>98</v>
      </c>
      <c r="G179" s="32">
        <v>12.5</v>
      </c>
      <c r="H179" s="33">
        <v>0</v>
      </c>
      <c r="I179" s="33">
        <f>ROUND(ROUND(H179,2)*ROUND(G179,3),2)</f>
        <v>0</v>
      </c>
      <c r="J179" s="31" t="s">
        <v>52</v>
      </c>
      <c r="O179">
        <f>(I179*21)/100</f>
        <v>0</v>
      </c>
      <c r="P179" t="s">
        <v>22</v>
      </c>
    </row>
    <row r="180" spans="1:16" x14ac:dyDescent="0.2">
      <c r="A180" s="34" t="s">
        <v>53</v>
      </c>
      <c r="E180" s="35" t="s">
        <v>342</v>
      </c>
    </row>
    <row r="181" spans="1:16" x14ac:dyDescent="0.2">
      <c r="A181" s="38" t="s">
        <v>54</v>
      </c>
      <c r="E181" s="37" t="s">
        <v>49</v>
      </c>
    </row>
    <row r="182" spans="1:16" x14ac:dyDescent="0.2">
      <c r="A182" s="25" t="s">
        <v>46</v>
      </c>
      <c r="B182" s="29" t="s">
        <v>343</v>
      </c>
      <c r="C182" s="29" t="s">
        <v>344</v>
      </c>
      <c r="D182" s="25" t="s">
        <v>49</v>
      </c>
      <c r="E182" s="30" t="s">
        <v>345</v>
      </c>
      <c r="F182" s="31" t="s">
        <v>105</v>
      </c>
      <c r="G182" s="32">
        <v>1</v>
      </c>
      <c r="H182" s="33">
        <v>0</v>
      </c>
      <c r="I182" s="33">
        <f>ROUND(ROUND(H182,2)*ROUND(G182,3),2)</f>
        <v>0</v>
      </c>
      <c r="J182" s="31" t="s">
        <v>52</v>
      </c>
      <c r="O182">
        <f>(I182*21)/100</f>
        <v>0</v>
      </c>
      <c r="P182" t="s">
        <v>22</v>
      </c>
    </row>
    <row r="183" spans="1:16" x14ac:dyDescent="0.2">
      <c r="A183" s="34" t="s">
        <v>53</v>
      </c>
      <c r="E183" s="35" t="s">
        <v>49</v>
      </c>
    </row>
    <row r="184" spans="1:16" x14ac:dyDescent="0.2">
      <c r="A184" s="38" t="s">
        <v>54</v>
      </c>
      <c r="E184" s="37" t="s">
        <v>49</v>
      </c>
    </row>
    <row r="185" spans="1:16" x14ac:dyDescent="0.2">
      <c r="A185" s="25" t="s">
        <v>46</v>
      </c>
      <c r="B185" s="29" t="s">
        <v>346</v>
      </c>
      <c r="C185" s="29" t="s">
        <v>347</v>
      </c>
      <c r="D185" s="25" t="s">
        <v>49</v>
      </c>
      <c r="E185" s="30" t="s">
        <v>348</v>
      </c>
      <c r="F185" s="31" t="s">
        <v>88</v>
      </c>
      <c r="G185" s="32">
        <v>4.0999999999999996</v>
      </c>
      <c r="H185" s="33">
        <v>0</v>
      </c>
      <c r="I185" s="33">
        <f>ROUND(ROUND(H185,2)*ROUND(G185,3),2)</f>
        <v>0</v>
      </c>
      <c r="J185" s="31" t="s">
        <v>52</v>
      </c>
      <c r="O185">
        <f>(I185*21)/100</f>
        <v>0</v>
      </c>
      <c r="P185" t="s">
        <v>22</v>
      </c>
    </row>
    <row r="186" spans="1:16" x14ac:dyDescent="0.2">
      <c r="A186" s="34" t="s">
        <v>53</v>
      </c>
      <c r="E186" s="35" t="s">
        <v>349</v>
      </c>
    </row>
    <row r="187" spans="1:16" x14ac:dyDescent="0.2">
      <c r="A187" s="38" t="s">
        <v>54</v>
      </c>
      <c r="E187" s="37" t="s">
        <v>49</v>
      </c>
    </row>
    <row r="188" spans="1:16" x14ac:dyDescent="0.2">
      <c r="A188" s="25" t="s">
        <v>46</v>
      </c>
      <c r="B188" s="29" t="s">
        <v>350</v>
      </c>
      <c r="C188" s="29" t="s">
        <v>351</v>
      </c>
      <c r="D188" s="25" t="s">
        <v>49</v>
      </c>
      <c r="E188" s="30" t="s">
        <v>352</v>
      </c>
      <c r="F188" s="31" t="s">
        <v>98</v>
      </c>
      <c r="G188" s="32">
        <v>148</v>
      </c>
      <c r="H188" s="33">
        <v>0</v>
      </c>
      <c r="I188" s="33">
        <f>ROUND(ROUND(H188,2)*ROUND(G188,3),2)</f>
        <v>0</v>
      </c>
      <c r="J188" s="31" t="s">
        <v>52</v>
      </c>
      <c r="O188">
        <f>(I188*21)/100</f>
        <v>0</v>
      </c>
      <c r="P188" t="s">
        <v>22</v>
      </c>
    </row>
    <row r="189" spans="1:16" x14ac:dyDescent="0.2">
      <c r="A189" s="34" t="s">
        <v>53</v>
      </c>
      <c r="E189" s="35" t="s">
        <v>49</v>
      </c>
    </row>
    <row r="190" spans="1:16" x14ac:dyDescent="0.2">
      <c r="A190" s="38" t="s">
        <v>54</v>
      </c>
      <c r="E190" s="37" t="s">
        <v>49</v>
      </c>
    </row>
    <row r="191" spans="1:16" ht="25.5" x14ac:dyDescent="0.2">
      <c r="A191" s="25" t="s">
        <v>46</v>
      </c>
      <c r="B191" s="29" t="s">
        <v>353</v>
      </c>
      <c r="C191" s="29" t="s">
        <v>354</v>
      </c>
      <c r="D191" s="25" t="s">
        <v>49</v>
      </c>
      <c r="E191" s="30" t="s">
        <v>355</v>
      </c>
      <c r="F191" s="31" t="s">
        <v>147</v>
      </c>
      <c r="G191" s="32">
        <v>1251.5999999999999</v>
      </c>
      <c r="H191" s="33">
        <v>0</v>
      </c>
      <c r="I191" s="33">
        <f>ROUND(ROUND(H191,2)*ROUND(G191,3),2)</f>
        <v>0</v>
      </c>
      <c r="J191" s="31" t="s">
        <v>52</v>
      </c>
      <c r="O191">
        <f>(I191*21)/100</f>
        <v>0</v>
      </c>
      <c r="P191" t="s">
        <v>22</v>
      </c>
    </row>
    <row r="192" spans="1:16" x14ac:dyDescent="0.2">
      <c r="A192" s="34" t="s">
        <v>53</v>
      </c>
      <c r="E192" s="35" t="s">
        <v>49</v>
      </c>
    </row>
    <row r="193" spans="1:16" ht="51" x14ac:dyDescent="0.2">
      <c r="A193" s="38" t="s">
        <v>54</v>
      </c>
      <c r="E193" s="37" t="s">
        <v>356</v>
      </c>
    </row>
    <row r="194" spans="1:16" x14ac:dyDescent="0.2">
      <c r="A194" s="25" t="s">
        <v>46</v>
      </c>
      <c r="B194" s="29" t="s">
        <v>357</v>
      </c>
      <c r="C194" s="29" t="s">
        <v>358</v>
      </c>
      <c r="D194" s="25" t="s">
        <v>49</v>
      </c>
      <c r="E194" s="30" t="s">
        <v>359</v>
      </c>
      <c r="F194" s="31" t="s">
        <v>79</v>
      </c>
      <c r="G194" s="32">
        <v>0.05</v>
      </c>
      <c r="H194" s="33">
        <v>0</v>
      </c>
      <c r="I194" s="33">
        <f>ROUND(ROUND(H194,2)*ROUND(G194,3),2)</f>
        <v>0</v>
      </c>
      <c r="J194" s="31" t="s">
        <v>52</v>
      </c>
      <c r="O194">
        <f>(I194*21)/100</f>
        <v>0</v>
      </c>
      <c r="P194" t="s">
        <v>22</v>
      </c>
    </row>
    <row r="195" spans="1:16" x14ac:dyDescent="0.2">
      <c r="A195" s="34" t="s">
        <v>53</v>
      </c>
      <c r="E195" s="35" t="s">
        <v>360</v>
      </c>
    </row>
    <row r="196" spans="1:16" x14ac:dyDescent="0.2">
      <c r="A196" s="38" t="s">
        <v>54</v>
      </c>
      <c r="E196" s="37" t="s">
        <v>49</v>
      </c>
    </row>
    <row r="197" spans="1:16" x14ac:dyDescent="0.2">
      <c r="A197" s="25" t="s">
        <v>46</v>
      </c>
      <c r="B197" s="29" t="s">
        <v>361</v>
      </c>
      <c r="C197" s="29" t="s">
        <v>362</v>
      </c>
      <c r="D197" s="25" t="s">
        <v>49</v>
      </c>
      <c r="E197" s="30" t="s">
        <v>363</v>
      </c>
      <c r="F197" s="31" t="s">
        <v>79</v>
      </c>
      <c r="G197" s="32">
        <v>6</v>
      </c>
      <c r="H197" s="33">
        <v>0</v>
      </c>
      <c r="I197" s="33">
        <f>ROUND(ROUND(H197,2)*ROUND(G197,3),2)</f>
        <v>0</v>
      </c>
      <c r="J197" s="31" t="s">
        <v>52</v>
      </c>
      <c r="O197">
        <f>(I197*21)/100</f>
        <v>0</v>
      </c>
      <c r="P197" t="s">
        <v>22</v>
      </c>
    </row>
    <row r="198" spans="1:16" x14ac:dyDescent="0.2">
      <c r="A198" s="34" t="s">
        <v>53</v>
      </c>
      <c r="E198" s="35" t="s">
        <v>364</v>
      </c>
    </row>
    <row r="199" spans="1:16" x14ac:dyDescent="0.2">
      <c r="A199" s="36" t="s">
        <v>54</v>
      </c>
      <c r="E199" s="37" t="s">
        <v>49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52"/>
  <sheetViews>
    <sheetView topLeftCell="B1" workbookViewId="0">
      <pane ySplit="7" topLeftCell="A8" activePane="bottomLeft" state="frozen"/>
      <selection pane="bottomLeft" activeCell="M10" sqref="M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21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0+O8+O12+O31+O38+O45+O49</f>
        <v>0</v>
      </c>
      <c r="P2" t="s">
        <v>21</v>
      </c>
    </row>
    <row r="3" spans="1:18" ht="15" customHeight="1" x14ac:dyDescent="0.25">
      <c r="A3" t="s">
        <v>11</v>
      </c>
      <c r="B3" s="17" t="s">
        <v>13</v>
      </c>
      <c r="C3" s="4" t="s">
        <v>14</v>
      </c>
      <c r="D3" s="7"/>
      <c r="E3" s="18" t="s">
        <v>15</v>
      </c>
      <c r="F3" s="8"/>
      <c r="G3" s="15"/>
      <c r="H3" s="14" t="s">
        <v>365</v>
      </c>
      <c r="I3" s="41">
        <f>0+I8+I12+I31+I38+I45+I49</f>
        <v>0</v>
      </c>
      <c r="J3" s="16"/>
      <c r="O3" t="s">
        <v>18</v>
      </c>
      <c r="P3" t="s">
        <v>22</v>
      </c>
    </row>
    <row r="4" spans="1:18" ht="15" customHeight="1" x14ac:dyDescent="0.25">
      <c r="A4" t="s">
        <v>16</v>
      </c>
      <c r="B4" s="20" t="s">
        <v>17</v>
      </c>
      <c r="C4" s="3" t="s">
        <v>365</v>
      </c>
      <c r="D4" s="2"/>
      <c r="E4" s="21" t="s">
        <v>366</v>
      </c>
      <c r="F4" s="12"/>
      <c r="G4" s="12"/>
      <c r="H4" s="22"/>
      <c r="I4" s="22"/>
      <c r="J4" s="12"/>
      <c r="O4" t="s">
        <v>19</v>
      </c>
      <c r="P4" t="s">
        <v>22</v>
      </c>
    </row>
    <row r="5" spans="1:18" ht="12.75" customHeight="1" x14ac:dyDescent="0.2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J5" s="1" t="s">
        <v>42</v>
      </c>
      <c r="O5" t="s">
        <v>20</v>
      </c>
      <c r="P5" t="s">
        <v>22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38</v>
      </c>
      <c r="I6" s="19" t="s">
        <v>40</v>
      </c>
      <c r="J6" s="1"/>
    </row>
    <row r="7" spans="1:18" ht="12.75" customHeight="1" x14ac:dyDescent="0.2">
      <c r="A7" s="19" t="s">
        <v>26</v>
      </c>
      <c r="B7" s="19" t="s">
        <v>28</v>
      </c>
      <c r="C7" s="19" t="s">
        <v>22</v>
      </c>
      <c r="D7" s="19" t="s">
        <v>21</v>
      </c>
      <c r="E7" s="19" t="s">
        <v>32</v>
      </c>
      <c r="F7" s="19" t="s">
        <v>34</v>
      </c>
      <c r="G7" s="19" t="s">
        <v>36</v>
      </c>
      <c r="H7" s="19" t="s">
        <v>39</v>
      </c>
      <c r="I7" s="19" t="s">
        <v>41</v>
      </c>
      <c r="J7" s="19" t="s">
        <v>43</v>
      </c>
    </row>
    <row r="8" spans="1:18" ht="12.75" customHeight="1" x14ac:dyDescent="0.2">
      <c r="A8" s="22" t="s">
        <v>44</v>
      </c>
      <c r="B8" s="22"/>
      <c r="C8" s="26" t="s">
        <v>26</v>
      </c>
      <c r="D8" s="22"/>
      <c r="E8" s="27" t="s">
        <v>45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</f>
        <v>0</v>
      </c>
      <c r="R8">
        <f>0+O9</f>
        <v>0</v>
      </c>
    </row>
    <row r="9" spans="1:18" ht="38.25" x14ac:dyDescent="0.2">
      <c r="A9" s="25" t="s">
        <v>46</v>
      </c>
      <c r="B9" s="29" t="s">
        <v>120</v>
      </c>
      <c r="C9" s="29" t="s">
        <v>48</v>
      </c>
      <c r="D9" s="25" t="s">
        <v>49</v>
      </c>
      <c r="E9" s="30" t="s">
        <v>50</v>
      </c>
      <c r="F9" s="31" t="s">
        <v>51</v>
      </c>
      <c r="G9" s="32">
        <v>21.6</v>
      </c>
      <c r="H9" s="33">
        <v>0</v>
      </c>
      <c r="I9" s="33">
        <f>ROUND(ROUND(H9,2)*ROUND(G9,3),2)</f>
        <v>0</v>
      </c>
      <c r="J9" s="31" t="s">
        <v>52</v>
      </c>
      <c r="O9">
        <f>(I9*21)/100</f>
        <v>0</v>
      </c>
      <c r="P9" t="s">
        <v>22</v>
      </c>
    </row>
    <row r="10" spans="1:18" x14ac:dyDescent="0.2">
      <c r="A10" s="34" t="s">
        <v>53</v>
      </c>
      <c r="E10" s="35" t="s">
        <v>49</v>
      </c>
    </row>
    <row r="11" spans="1:18" ht="38.25" x14ac:dyDescent="0.2">
      <c r="A11" s="36" t="s">
        <v>54</v>
      </c>
      <c r="E11" s="37" t="s">
        <v>367</v>
      </c>
    </row>
    <row r="12" spans="1:18" ht="12.75" customHeight="1" x14ac:dyDescent="0.2">
      <c r="A12" s="12" t="s">
        <v>44</v>
      </c>
      <c r="B12" s="12"/>
      <c r="C12" s="39" t="s">
        <v>28</v>
      </c>
      <c r="D12" s="12"/>
      <c r="E12" s="27" t="s">
        <v>76</v>
      </c>
      <c r="F12" s="12"/>
      <c r="G12" s="12"/>
      <c r="H12" s="12"/>
      <c r="I12" s="40">
        <f>0+Q12</f>
        <v>0</v>
      </c>
      <c r="J12" s="12"/>
      <c r="O12">
        <f>0+R12</f>
        <v>0</v>
      </c>
      <c r="Q12">
        <f>0+I13+I16+I19+I22+I25+I28</f>
        <v>0</v>
      </c>
      <c r="R12">
        <f>0+O13+O16+O19+O22+O25+O28</f>
        <v>0</v>
      </c>
    </row>
    <row r="13" spans="1:18" x14ac:dyDescent="0.2">
      <c r="A13" s="25" t="s">
        <v>46</v>
      </c>
      <c r="B13" s="29" t="s">
        <v>28</v>
      </c>
      <c r="C13" s="29" t="s">
        <v>368</v>
      </c>
      <c r="D13" s="25" t="s">
        <v>49</v>
      </c>
      <c r="E13" s="30" t="s">
        <v>369</v>
      </c>
      <c r="F13" s="31" t="s">
        <v>79</v>
      </c>
      <c r="G13" s="32">
        <v>2.6</v>
      </c>
      <c r="H13" s="33">
        <v>0</v>
      </c>
      <c r="I13" s="33">
        <f>ROUND(ROUND(H13,2)*ROUND(G13,3),2)</f>
        <v>0</v>
      </c>
      <c r="J13" s="31" t="s">
        <v>52</v>
      </c>
      <c r="O13">
        <f>(I13*21)/100</f>
        <v>0</v>
      </c>
      <c r="P13" t="s">
        <v>22</v>
      </c>
    </row>
    <row r="14" spans="1:18" x14ac:dyDescent="0.2">
      <c r="A14" s="34" t="s">
        <v>53</v>
      </c>
      <c r="E14" s="35" t="s">
        <v>49</v>
      </c>
    </row>
    <row r="15" spans="1:18" x14ac:dyDescent="0.2">
      <c r="A15" s="38" t="s">
        <v>54</v>
      </c>
      <c r="E15" s="37" t="s">
        <v>370</v>
      </c>
    </row>
    <row r="16" spans="1:18" x14ac:dyDescent="0.2">
      <c r="A16" s="25" t="s">
        <v>46</v>
      </c>
      <c r="B16" s="29" t="s">
        <v>22</v>
      </c>
      <c r="C16" s="29" t="s">
        <v>177</v>
      </c>
      <c r="D16" s="25" t="s">
        <v>49</v>
      </c>
      <c r="E16" s="30" t="s">
        <v>178</v>
      </c>
      <c r="F16" s="31" t="s">
        <v>79</v>
      </c>
      <c r="G16" s="32">
        <v>15</v>
      </c>
      <c r="H16" s="33">
        <v>0</v>
      </c>
      <c r="I16" s="33">
        <f>ROUND(ROUND(H16,2)*ROUND(G16,3),2)</f>
        <v>0</v>
      </c>
      <c r="J16" s="31" t="s">
        <v>52</v>
      </c>
      <c r="O16">
        <f>(I16*21)/100</f>
        <v>0</v>
      </c>
      <c r="P16" t="s">
        <v>22</v>
      </c>
    </row>
    <row r="17" spans="1:18" x14ac:dyDescent="0.2">
      <c r="A17" s="34" t="s">
        <v>53</v>
      </c>
      <c r="E17" s="35" t="s">
        <v>49</v>
      </c>
    </row>
    <row r="18" spans="1:18" x14ac:dyDescent="0.2">
      <c r="A18" s="38" t="s">
        <v>54</v>
      </c>
      <c r="E18" s="37" t="s">
        <v>49</v>
      </c>
    </row>
    <row r="19" spans="1:18" x14ac:dyDescent="0.2">
      <c r="A19" s="25" t="s">
        <v>46</v>
      </c>
      <c r="B19" s="29" t="s">
        <v>21</v>
      </c>
      <c r="C19" s="29" t="s">
        <v>371</v>
      </c>
      <c r="D19" s="25" t="s">
        <v>49</v>
      </c>
      <c r="E19" s="30" t="s">
        <v>372</v>
      </c>
      <c r="F19" s="31" t="s">
        <v>79</v>
      </c>
      <c r="G19" s="32">
        <v>7</v>
      </c>
      <c r="H19" s="33">
        <v>0</v>
      </c>
      <c r="I19" s="33">
        <f>ROUND(ROUND(H19,2)*ROUND(G19,3),2)</f>
        <v>0</v>
      </c>
      <c r="J19" s="31" t="s">
        <v>52</v>
      </c>
      <c r="O19">
        <f>(I19*21)/100</f>
        <v>0</v>
      </c>
      <c r="P19" t="s">
        <v>22</v>
      </c>
    </row>
    <row r="20" spans="1:18" x14ac:dyDescent="0.2">
      <c r="A20" s="34" t="s">
        <v>53</v>
      </c>
      <c r="E20" s="35" t="s">
        <v>49</v>
      </c>
    </row>
    <row r="21" spans="1:18" x14ac:dyDescent="0.2">
      <c r="A21" s="38" t="s">
        <v>54</v>
      </c>
      <c r="E21" s="37" t="s">
        <v>49</v>
      </c>
    </row>
    <row r="22" spans="1:18" x14ac:dyDescent="0.2">
      <c r="A22" s="25" t="s">
        <v>46</v>
      </c>
      <c r="B22" s="29" t="s">
        <v>32</v>
      </c>
      <c r="C22" s="29" t="s">
        <v>180</v>
      </c>
      <c r="D22" s="25" t="s">
        <v>49</v>
      </c>
      <c r="E22" s="30" t="s">
        <v>181</v>
      </c>
      <c r="F22" s="31" t="s">
        <v>79</v>
      </c>
      <c r="G22" s="32">
        <v>10</v>
      </c>
      <c r="H22" s="33">
        <v>0</v>
      </c>
      <c r="I22" s="33">
        <f>ROUND(ROUND(H22,2)*ROUND(G22,3),2)</f>
        <v>0</v>
      </c>
      <c r="J22" s="31" t="s">
        <v>52</v>
      </c>
      <c r="O22">
        <f>(I22*21)/100</f>
        <v>0</v>
      </c>
      <c r="P22" t="s">
        <v>22</v>
      </c>
    </row>
    <row r="23" spans="1:18" x14ac:dyDescent="0.2">
      <c r="A23" s="34" t="s">
        <v>53</v>
      </c>
      <c r="E23" s="35" t="s">
        <v>49</v>
      </c>
    </row>
    <row r="24" spans="1:18" x14ac:dyDescent="0.2">
      <c r="A24" s="38" t="s">
        <v>54</v>
      </c>
      <c r="E24" s="37" t="s">
        <v>49</v>
      </c>
    </row>
    <row r="25" spans="1:18" x14ac:dyDescent="0.2">
      <c r="A25" s="25" t="s">
        <v>46</v>
      </c>
      <c r="B25" s="29" t="s">
        <v>34</v>
      </c>
      <c r="C25" s="29" t="s">
        <v>373</v>
      </c>
      <c r="D25" s="25" t="s">
        <v>49</v>
      </c>
      <c r="E25" s="30" t="s">
        <v>374</v>
      </c>
      <c r="F25" s="31" t="s">
        <v>79</v>
      </c>
      <c r="G25" s="32">
        <v>1.2</v>
      </c>
      <c r="H25" s="33">
        <v>0</v>
      </c>
      <c r="I25" s="33">
        <f>ROUND(ROUND(H25,2)*ROUND(G25,3),2)</f>
        <v>0</v>
      </c>
      <c r="J25" s="31" t="s">
        <v>52</v>
      </c>
      <c r="O25">
        <f>(I25*21)/100</f>
        <v>0</v>
      </c>
      <c r="P25" t="s">
        <v>22</v>
      </c>
    </row>
    <row r="26" spans="1:18" x14ac:dyDescent="0.2">
      <c r="A26" s="34" t="s">
        <v>53</v>
      </c>
      <c r="E26" s="35" t="s">
        <v>49</v>
      </c>
    </row>
    <row r="27" spans="1:18" x14ac:dyDescent="0.2">
      <c r="A27" s="38" t="s">
        <v>54</v>
      </c>
      <c r="E27" s="37" t="s">
        <v>375</v>
      </c>
    </row>
    <row r="28" spans="1:18" x14ac:dyDescent="0.2">
      <c r="A28" s="25" t="s">
        <v>46</v>
      </c>
      <c r="B28" s="29" t="s">
        <v>36</v>
      </c>
      <c r="C28" s="29" t="s">
        <v>193</v>
      </c>
      <c r="D28" s="25" t="s">
        <v>49</v>
      </c>
      <c r="E28" s="30" t="s">
        <v>194</v>
      </c>
      <c r="F28" s="31" t="s">
        <v>88</v>
      </c>
      <c r="G28" s="32">
        <v>12</v>
      </c>
      <c r="H28" s="33">
        <v>0</v>
      </c>
      <c r="I28" s="33">
        <f>ROUND(ROUND(H28,2)*ROUND(G28,3),2)</f>
        <v>0</v>
      </c>
      <c r="J28" s="31" t="s">
        <v>52</v>
      </c>
      <c r="O28">
        <f>(I28*21)/100</f>
        <v>0</v>
      </c>
      <c r="P28" t="s">
        <v>22</v>
      </c>
    </row>
    <row r="29" spans="1:18" x14ac:dyDescent="0.2">
      <c r="A29" s="34" t="s">
        <v>53</v>
      </c>
      <c r="E29" s="35" t="s">
        <v>49</v>
      </c>
    </row>
    <row r="30" spans="1:18" x14ac:dyDescent="0.2">
      <c r="A30" s="36" t="s">
        <v>54</v>
      </c>
      <c r="E30" s="37" t="s">
        <v>49</v>
      </c>
    </row>
    <row r="31" spans="1:18" ht="12.75" customHeight="1" x14ac:dyDescent="0.2">
      <c r="A31" s="12" t="s">
        <v>44</v>
      </c>
      <c r="B31" s="12"/>
      <c r="C31" s="39" t="s">
        <v>22</v>
      </c>
      <c r="D31" s="12"/>
      <c r="E31" s="27" t="s">
        <v>85</v>
      </c>
      <c r="F31" s="12"/>
      <c r="G31" s="12"/>
      <c r="H31" s="12"/>
      <c r="I31" s="40">
        <f>0+Q31</f>
        <v>0</v>
      </c>
      <c r="J31" s="12"/>
      <c r="O31">
        <f>0+R31</f>
        <v>0</v>
      </c>
      <c r="Q31">
        <f>0+I32+I35</f>
        <v>0</v>
      </c>
      <c r="R31">
        <f>0+O32+O35</f>
        <v>0</v>
      </c>
    </row>
    <row r="32" spans="1:18" x14ac:dyDescent="0.2">
      <c r="A32" s="25" t="s">
        <v>46</v>
      </c>
      <c r="B32" s="29" t="s">
        <v>99</v>
      </c>
      <c r="C32" s="29" t="s">
        <v>376</v>
      </c>
      <c r="D32" s="25" t="s">
        <v>49</v>
      </c>
      <c r="E32" s="30" t="s">
        <v>377</v>
      </c>
      <c r="F32" s="31" t="s">
        <v>79</v>
      </c>
      <c r="G32" s="32">
        <v>5.34</v>
      </c>
      <c r="H32" s="33">
        <v>0</v>
      </c>
      <c r="I32" s="33">
        <f>ROUND(ROUND(H32,2)*ROUND(G32,3),2)</f>
        <v>0</v>
      </c>
      <c r="J32" s="31" t="s">
        <v>52</v>
      </c>
      <c r="O32">
        <f>(I32*21)/100</f>
        <v>0</v>
      </c>
      <c r="P32" t="s">
        <v>22</v>
      </c>
    </row>
    <row r="33" spans="1:18" x14ac:dyDescent="0.2">
      <c r="A33" s="34" t="s">
        <v>53</v>
      </c>
      <c r="E33" s="35" t="s">
        <v>49</v>
      </c>
    </row>
    <row r="34" spans="1:18" x14ac:dyDescent="0.2">
      <c r="A34" s="38" t="s">
        <v>54</v>
      </c>
      <c r="E34" s="37" t="s">
        <v>49</v>
      </c>
    </row>
    <row r="35" spans="1:18" x14ac:dyDescent="0.2">
      <c r="A35" s="25" t="s">
        <v>46</v>
      </c>
      <c r="B35" s="29" t="s">
        <v>102</v>
      </c>
      <c r="C35" s="29" t="s">
        <v>378</v>
      </c>
      <c r="D35" s="25" t="s">
        <v>49</v>
      </c>
      <c r="E35" s="30" t="s">
        <v>379</v>
      </c>
      <c r="F35" s="31" t="s">
        <v>51</v>
      </c>
      <c r="G35" s="32">
        <v>0.5</v>
      </c>
      <c r="H35" s="33">
        <v>0</v>
      </c>
      <c r="I35" s="33">
        <f>ROUND(ROUND(H35,2)*ROUND(G35,3),2)</f>
        <v>0</v>
      </c>
      <c r="J35" s="31" t="s">
        <v>52</v>
      </c>
      <c r="O35">
        <f>(I35*21)/100</f>
        <v>0</v>
      </c>
      <c r="P35" t="s">
        <v>22</v>
      </c>
    </row>
    <row r="36" spans="1:18" x14ac:dyDescent="0.2">
      <c r="A36" s="34" t="s">
        <v>53</v>
      </c>
      <c r="E36" s="35" t="s">
        <v>49</v>
      </c>
    </row>
    <row r="37" spans="1:18" x14ac:dyDescent="0.2">
      <c r="A37" s="36" t="s">
        <v>54</v>
      </c>
      <c r="E37" s="37" t="s">
        <v>49</v>
      </c>
    </row>
    <row r="38" spans="1:18" ht="12.75" customHeight="1" x14ac:dyDescent="0.2">
      <c r="A38" s="12" t="s">
        <v>44</v>
      </c>
      <c r="B38" s="12"/>
      <c r="C38" s="39" t="s">
        <v>21</v>
      </c>
      <c r="D38" s="12"/>
      <c r="E38" s="27" t="s">
        <v>195</v>
      </c>
      <c r="F38" s="12"/>
      <c r="G38" s="12"/>
      <c r="H38" s="12"/>
      <c r="I38" s="40">
        <f>0+Q38</f>
        <v>0</v>
      </c>
      <c r="J38" s="12"/>
      <c r="O38">
        <f>0+R38</f>
        <v>0</v>
      </c>
      <c r="Q38">
        <f>0+I39+I42</f>
        <v>0</v>
      </c>
      <c r="R38">
        <f>0+O39+O42</f>
        <v>0</v>
      </c>
    </row>
    <row r="39" spans="1:18" x14ac:dyDescent="0.2">
      <c r="A39" s="25" t="s">
        <v>46</v>
      </c>
      <c r="B39" s="29" t="s">
        <v>39</v>
      </c>
      <c r="C39" s="29" t="s">
        <v>380</v>
      </c>
      <c r="D39" s="25" t="s">
        <v>49</v>
      </c>
      <c r="E39" s="30" t="s">
        <v>381</v>
      </c>
      <c r="F39" s="31" t="s">
        <v>79</v>
      </c>
      <c r="G39" s="32">
        <v>4.7</v>
      </c>
      <c r="H39" s="33">
        <v>0</v>
      </c>
      <c r="I39" s="33">
        <f>ROUND(ROUND(H39,2)*ROUND(G39,3),2)</f>
        <v>0</v>
      </c>
      <c r="J39" s="31" t="s">
        <v>52</v>
      </c>
      <c r="O39">
        <f>(I39*21)/100</f>
        <v>0</v>
      </c>
      <c r="P39" t="s">
        <v>22</v>
      </c>
    </row>
    <row r="40" spans="1:18" x14ac:dyDescent="0.2">
      <c r="A40" s="34" t="s">
        <v>53</v>
      </c>
      <c r="E40" s="35" t="s">
        <v>49</v>
      </c>
    </row>
    <row r="41" spans="1:18" ht="51" x14ac:dyDescent="0.2">
      <c r="A41" s="38" t="s">
        <v>54</v>
      </c>
      <c r="E41" s="37" t="s">
        <v>382</v>
      </c>
    </row>
    <row r="42" spans="1:18" x14ac:dyDescent="0.2">
      <c r="A42" s="25" t="s">
        <v>46</v>
      </c>
      <c r="B42" s="29" t="s">
        <v>41</v>
      </c>
      <c r="C42" s="29" t="s">
        <v>383</v>
      </c>
      <c r="D42" s="25" t="s">
        <v>49</v>
      </c>
      <c r="E42" s="30" t="s">
        <v>384</v>
      </c>
      <c r="F42" s="31" t="s">
        <v>51</v>
      </c>
      <c r="G42" s="32">
        <v>0.08</v>
      </c>
      <c r="H42" s="33">
        <v>0</v>
      </c>
      <c r="I42" s="33">
        <f>ROUND(ROUND(H42,2)*ROUND(G42,3),2)</f>
        <v>0</v>
      </c>
      <c r="J42" s="31" t="s">
        <v>52</v>
      </c>
      <c r="O42">
        <f>(I42*21)/100</f>
        <v>0</v>
      </c>
      <c r="P42" t="s">
        <v>22</v>
      </c>
    </row>
    <row r="43" spans="1:18" x14ac:dyDescent="0.2">
      <c r="A43" s="34" t="s">
        <v>53</v>
      </c>
      <c r="E43" s="35" t="s">
        <v>49</v>
      </c>
    </row>
    <row r="44" spans="1:18" x14ac:dyDescent="0.2">
      <c r="A44" s="36" t="s">
        <v>54</v>
      </c>
      <c r="E44" s="37" t="s">
        <v>49</v>
      </c>
    </row>
    <row r="45" spans="1:18" ht="12.75" customHeight="1" x14ac:dyDescent="0.2">
      <c r="A45" s="12" t="s">
        <v>44</v>
      </c>
      <c r="B45" s="12"/>
      <c r="C45" s="39" t="s">
        <v>32</v>
      </c>
      <c r="D45" s="12"/>
      <c r="E45" s="27" t="s">
        <v>208</v>
      </c>
      <c r="F45" s="12"/>
      <c r="G45" s="12"/>
      <c r="H45" s="12"/>
      <c r="I45" s="40">
        <f>0+Q45</f>
        <v>0</v>
      </c>
      <c r="J45" s="12"/>
      <c r="O45">
        <f>0+R45</f>
        <v>0</v>
      </c>
      <c r="Q45">
        <f>0+I46</f>
        <v>0</v>
      </c>
      <c r="R45">
        <f>0+O46</f>
        <v>0</v>
      </c>
    </row>
    <row r="46" spans="1:18" x14ac:dyDescent="0.2">
      <c r="A46" s="25" t="s">
        <v>46</v>
      </c>
      <c r="B46" s="29" t="s">
        <v>43</v>
      </c>
      <c r="C46" s="29" t="s">
        <v>223</v>
      </c>
      <c r="D46" s="25" t="s">
        <v>49</v>
      </c>
      <c r="E46" s="30" t="s">
        <v>224</v>
      </c>
      <c r="F46" s="31" t="s">
        <v>79</v>
      </c>
      <c r="G46" s="32">
        <v>0.7</v>
      </c>
      <c r="H46" s="33">
        <v>0</v>
      </c>
      <c r="I46" s="33">
        <f>ROUND(ROUND(H46,2)*ROUND(G46,3),2)</f>
        <v>0</v>
      </c>
      <c r="J46" s="31" t="s">
        <v>52</v>
      </c>
      <c r="O46">
        <f>(I46*21)/100</f>
        <v>0</v>
      </c>
      <c r="P46" t="s">
        <v>22</v>
      </c>
    </row>
    <row r="47" spans="1:18" x14ac:dyDescent="0.2">
      <c r="A47" s="34" t="s">
        <v>53</v>
      </c>
      <c r="E47" s="35" t="s">
        <v>49</v>
      </c>
    </row>
    <row r="48" spans="1:18" x14ac:dyDescent="0.2">
      <c r="A48" s="36" t="s">
        <v>54</v>
      </c>
      <c r="E48" s="37" t="s">
        <v>49</v>
      </c>
    </row>
    <row r="49" spans="1:18" ht="12.75" customHeight="1" x14ac:dyDescent="0.2">
      <c r="A49" s="12" t="s">
        <v>44</v>
      </c>
      <c r="B49" s="12"/>
      <c r="C49" s="39" t="s">
        <v>39</v>
      </c>
      <c r="D49" s="12"/>
      <c r="E49" s="27" t="s">
        <v>119</v>
      </c>
      <c r="F49" s="12"/>
      <c r="G49" s="12"/>
      <c r="H49" s="12"/>
      <c r="I49" s="40">
        <f>0+Q49</f>
        <v>0</v>
      </c>
      <c r="J49" s="12"/>
      <c r="O49">
        <f>0+R49</f>
        <v>0</v>
      </c>
      <c r="Q49">
        <f>0+I50</f>
        <v>0</v>
      </c>
      <c r="R49">
        <f>0+O50</f>
        <v>0</v>
      </c>
    </row>
    <row r="50" spans="1:18" x14ac:dyDescent="0.2">
      <c r="A50" s="25" t="s">
        <v>46</v>
      </c>
      <c r="B50" s="29" t="s">
        <v>116</v>
      </c>
      <c r="C50" s="29" t="s">
        <v>385</v>
      </c>
      <c r="D50" s="25" t="s">
        <v>49</v>
      </c>
      <c r="E50" s="30" t="s">
        <v>386</v>
      </c>
      <c r="F50" s="31" t="s">
        <v>105</v>
      </c>
      <c r="G50" s="32">
        <v>1</v>
      </c>
      <c r="H50" s="33">
        <v>0</v>
      </c>
      <c r="I50" s="33">
        <f>ROUND(ROUND(H50,2)*ROUND(G50,3),2)</f>
        <v>0</v>
      </c>
      <c r="J50" s="31" t="s">
        <v>52</v>
      </c>
      <c r="O50">
        <f>(I50*21)/100</f>
        <v>0</v>
      </c>
      <c r="P50" t="s">
        <v>22</v>
      </c>
    </row>
    <row r="51" spans="1:18" ht="38.25" x14ac:dyDescent="0.2">
      <c r="A51" s="34" t="s">
        <v>53</v>
      </c>
      <c r="E51" s="35" t="s">
        <v>387</v>
      </c>
    </row>
    <row r="52" spans="1:18" x14ac:dyDescent="0.2">
      <c r="A52" s="36" t="s">
        <v>54</v>
      </c>
      <c r="E52" s="37" t="s">
        <v>49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121"/>
  <sheetViews>
    <sheetView topLeftCell="B1" workbookViewId="0">
      <pane ySplit="7" topLeftCell="A8" activePane="bottomLeft" state="frozen"/>
      <selection pane="bottomLeft" activeCell="E40" sqref="E4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21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0+O8+O18+O28+O71+O84+O103</f>
        <v>0</v>
      </c>
      <c r="P2" t="s">
        <v>21</v>
      </c>
    </row>
    <row r="3" spans="1:18" ht="15" customHeight="1" x14ac:dyDescent="0.25">
      <c r="A3" t="s">
        <v>11</v>
      </c>
      <c r="B3" s="17" t="s">
        <v>13</v>
      </c>
      <c r="C3" s="4" t="s">
        <v>14</v>
      </c>
      <c r="D3" s="7"/>
      <c r="E3" s="18" t="s">
        <v>15</v>
      </c>
      <c r="F3" s="8"/>
      <c r="G3" s="15"/>
      <c r="H3" s="14" t="s">
        <v>388</v>
      </c>
      <c r="I3" s="41">
        <f>0+I8+I18+I28+I71+I84+I103</f>
        <v>0</v>
      </c>
      <c r="J3" s="16"/>
      <c r="O3" t="s">
        <v>18</v>
      </c>
      <c r="P3" t="s">
        <v>22</v>
      </c>
    </row>
    <row r="4" spans="1:18" ht="15" customHeight="1" x14ac:dyDescent="0.25">
      <c r="A4" t="s">
        <v>16</v>
      </c>
      <c r="B4" s="20" t="s">
        <v>17</v>
      </c>
      <c r="C4" s="3" t="s">
        <v>388</v>
      </c>
      <c r="D4" s="2"/>
      <c r="E4" s="21" t="s">
        <v>389</v>
      </c>
      <c r="F4" s="12"/>
      <c r="G4" s="12"/>
      <c r="H4" s="22"/>
      <c r="I4" s="22"/>
      <c r="J4" s="12"/>
      <c r="O4" t="s">
        <v>19</v>
      </c>
      <c r="P4" t="s">
        <v>22</v>
      </c>
    </row>
    <row r="5" spans="1:18" ht="12.75" customHeight="1" x14ac:dyDescent="0.2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J5" s="1" t="s">
        <v>42</v>
      </c>
      <c r="O5" t="s">
        <v>20</v>
      </c>
      <c r="P5" t="s">
        <v>22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38</v>
      </c>
      <c r="I6" s="19" t="s">
        <v>40</v>
      </c>
      <c r="J6" s="1"/>
    </row>
    <row r="7" spans="1:18" ht="12.75" customHeight="1" x14ac:dyDescent="0.2">
      <c r="A7" s="19" t="s">
        <v>26</v>
      </c>
      <c r="B7" s="19" t="s">
        <v>28</v>
      </c>
      <c r="C7" s="19" t="s">
        <v>22</v>
      </c>
      <c r="D7" s="19" t="s">
        <v>21</v>
      </c>
      <c r="E7" s="19" t="s">
        <v>32</v>
      </c>
      <c r="F7" s="19" t="s">
        <v>34</v>
      </c>
      <c r="G7" s="19" t="s">
        <v>36</v>
      </c>
      <c r="H7" s="19" t="s">
        <v>39</v>
      </c>
      <c r="I7" s="19" t="s">
        <v>41</v>
      </c>
      <c r="J7" s="19" t="s">
        <v>43</v>
      </c>
    </row>
    <row r="8" spans="1:18" ht="12.75" customHeight="1" x14ac:dyDescent="0.2">
      <c r="A8" s="22" t="s">
        <v>44</v>
      </c>
      <c r="B8" s="22"/>
      <c r="C8" s="26" t="s">
        <v>26</v>
      </c>
      <c r="D8" s="22"/>
      <c r="E8" s="27" t="s">
        <v>390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0+I9+I12+I15</f>
        <v>0</v>
      </c>
      <c r="R8">
        <f>0+O9+O12+O15</f>
        <v>0</v>
      </c>
    </row>
    <row r="9" spans="1:18" x14ac:dyDescent="0.2">
      <c r="A9" s="25" t="s">
        <v>46</v>
      </c>
      <c r="B9" s="29" t="s">
        <v>141</v>
      </c>
      <c r="C9" s="29" t="s">
        <v>391</v>
      </c>
      <c r="D9" s="25" t="s">
        <v>49</v>
      </c>
      <c r="E9" s="30" t="s">
        <v>392</v>
      </c>
      <c r="F9" s="31" t="s">
        <v>98</v>
      </c>
      <c r="G9" s="32">
        <v>130</v>
      </c>
      <c r="H9" s="33">
        <v>0</v>
      </c>
      <c r="I9" s="33">
        <f>ROUND(ROUND(H9,2)*ROUND(G9,3),2)</f>
        <v>0</v>
      </c>
      <c r="J9" s="31" t="s">
        <v>52</v>
      </c>
      <c r="O9">
        <f>(I9*21)/100</f>
        <v>0</v>
      </c>
      <c r="P9" t="s">
        <v>22</v>
      </c>
    </row>
    <row r="10" spans="1:18" x14ac:dyDescent="0.2">
      <c r="A10" s="34" t="s">
        <v>53</v>
      </c>
      <c r="E10" s="35" t="s">
        <v>392</v>
      </c>
    </row>
    <row r="11" spans="1:18" x14ac:dyDescent="0.2">
      <c r="A11" s="38" t="s">
        <v>54</v>
      </c>
      <c r="E11" s="37" t="s">
        <v>49</v>
      </c>
    </row>
    <row r="12" spans="1:18" x14ac:dyDescent="0.2">
      <c r="A12" s="25" t="s">
        <v>46</v>
      </c>
      <c r="B12" s="29" t="s">
        <v>47</v>
      </c>
      <c r="C12" s="29" t="s">
        <v>393</v>
      </c>
      <c r="D12" s="25" t="s">
        <v>49</v>
      </c>
      <c r="E12" s="30" t="s">
        <v>394</v>
      </c>
      <c r="F12" s="31" t="s">
        <v>105</v>
      </c>
      <c r="G12" s="32">
        <v>6</v>
      </c>
      <c r="H12" s="33">
        <v>0</v>
      </c>
      <c r="I12" s="33">
        <f>ROUND(ROUND(H12,2)*ROUND(G12,3),2)</f>
        <v>0</v>
      </c>
      <c r="J12" s="31" t="s">
        <v>52</v>
      </c>
      <c r="O12">
        <f>(I12*21)/100</f>
        <v>0</v>
      </c>
      <c r="P12" t="s">
        <v>22</v>
      </c>
    </row>
    <row r="13" spans="1:18" x14ac:dyDescent="0.2">
      <c r="A13" s="34" t="s">
        <v>53</v>
      </c>
      <c r="E13" s="35" t="s">
        <v>394</v>
      </c>
    </row>
    <row r="14" spans="1:18" x14ac:dyDescent="0.2">
      <c r="A14" s="38" t="s">
        <v>54</v>
      </c>
      <c r="E14" s="37" t="s">
        <v>49</v>
      </c>
    </row>
    <row r="15" spans="1:18" x14ac:dyDescent="0.2">
      <c r="A15" s="25" t="s">
        <v>46</v>
      </c>
      <c r="B15" s="29" t="s">
        <v>56</v>
      </c>
      <c r="C15" s="29" t="s">
        <v>395</v>
      </c>
      <c r="D15" s="25" t="s">
        <v>49</v>
      </c>
      <c r="E15" s="30" t="s">
        <v>396</v>
      </c>
      <c r="F15" s="31" t="s">
        <v>105</v>
      </c>
      <c r="G15" s="32">
        <v>6</v>
      </c>
      <c r="H15" s="33">
        <v>0</v>
      </c>
      <c r="I15" s="33">
        <f>ROUND(ROUND(H15,2)*ROUND(G15,3),2)</f>
        <v>0</v>
      </c>
      <c r="J15" s="31" t="s">
        <v>52</v>
      </c>
      <c r="O15">
        <f>(I15*21)/100</f>
        <v>0</v>
      </c>
      <c r="P15" t="s">
        <v>22</v>
      </c>
    </row>
    <row r="16" spans="1:18" x14ac:dyDescent="0.2">
      <c r="A16" s="34" t="s">
        <v>53</v>
      </c>
      <c r="E16" s="35" t="s">
        <v>396</v>
      </c>
    </row>
    <row r="17" spans="1:18" x14ac:dyDescent="0.2">
      <c r="A17" s="36" t="s">
        <v>54</v>
      </c>
      <c r="E17" s="37" t="s">
        <v>49</v>
      </c>
    </row>
    <row r="18" spans="1:18" ht="12.75" customHeight="1" x14ac:dyDescent="0.2">
      <c r="A18" s="12" t="s">
        <v>44</v>
      </c>
      <c r="B18" s="12"/>
      <c r="C18" s="39" t="s">
        <v>397</v>
      </c>
      <c r="D18" s="12"/>
      <c r="E18" s="27" t="s">
        <v>398</v>
      </c>
      <c r="F18" s="12"/>
      <c r="G18" s="12"/>
      <c r="H18" s="12"/>
      <c r="I18" s="40">
        <f>0+Q18</f>
        <v>0</v>
      </c>
      <c r="J18" s="12"/>
      <c r="O18">
        <f>0+R18</f>
        <v>0</v>
      </c>
      <c r="Q18">
        <f>0+I19+I22+I25</f>
        <v>0</v>
      </c>
      <c r="R18">
        <f>0+O19+O22+O25</f>
        <v>0</v>
      </c>
    </row>
    <row r="19" spans="1:18" ht="25.5" x14ac:dyDescent="0.2">
      <c r="A19" s="25" t="s">
        <v>46</v>
      </c>
      <c r="B19" s="29" t="s">
        <v>60</v>
      </c>
      <c r="C19" s="29" t="s">
        <v>399</v>
      </c>
      <c r="D19" s="25" t="s">
        <v>49</v>
      </c>
      <c r="E19" s="30" t="s">
        <v>400</v>
      </c>
      <c r="F19" s="31" t="s">
        <v>105</v>
      </c>
      <c r="G19" s="32">
        <v>1</v>
      </c>
      <c r="H19" s="33">
        <v>0</v>
      </c>
      <c r="I19" s="33">
        <f>ROUND(ROUND(H19,2)*ROUND(G19,3),2)</f>
        <v>0</v>
      </c>
      <c r="J19" s="31" t="s">
        <v>52</v>
      </c>
      <c r="O19">
        <f>(I19*21)/100</f>
        <v>0</v>
      </c>
      <c r="P19" t="s">
        <v>22</v>
      </c>
    </row>
    <row r="20" spans="1:18" ht="25.5" x14ac:dyDescent="0.2">
      <c r="A20" s="34" t="s">
        <v>53</v>
      </c>
      <c r="E20" s="35" t="s">
        <v>400</v>
      </c>
    </row>
    <row r="21" spans="1:18" x14ac:dyDescent="0.2">
      <c r="A21" s="38" t="s">
        <v>54</v>
      </c>
      <c r="E21" s="37" t="s">
        <v>49</v>
      </c>
    </row>
    <row r="22" spans="1:18" x14ac:dyDescent="0.2">
      <c r="A22" s="25" t="s">
        <v>46</v>
      </c>
      <c r="B22" s="29" t="s">
        <v>64</v>
      </c>
      <c r="C22" s="29" t="s">
        <v>401</v>
      </c>
      <c r="D22" s="25" t="s">
        <v>49</v>
      </c>
      <c r="E22" s="30" t="s">
        <v>402</v>
      </c>
      <c r="F22" s="31" t="s">
        <v>105</v>
      </c>
      <c r="G22" s="32">
        <v>1</v>
      </c>
      <c r="H22" s="33">
        <v>0</v>
      </c>
      <c r="I22" s="33">
        <f>ROUND(ROUND(H22,2)*ROUND(G22,3),2)</f>
        <v>0</v>
      </c>
      <c r="J22" s="31" t="s">
        <v>52</v>
      </c>
      <c r="O22">
        <f>(I22*21)/100</f>
        <v>0</v>
      </c>
      <c r="P22" t="s">
        <v>22</v>
      </c>
    </row>
    <row r="23" spans="1:18" x14ac:dyDescent="0.2">
      <c r="A23" s="34" t="s">
        <v>53</v>
      </c>
      <c r="E23" s="35" t="s">
        <v>402</v>
      </c>
    </row>
    <row r="24" spans="1:18" x14ac:dyDescent="0.2">
      <c r="A24" s="38" t="s">
        <v>54</v>
      </c>
      <c r="E24" s="37" t="s">
        <v>49</v>
      </c>
    </row>
    <row r="25" spans="1:18" x14ac:dyDescent="0.2">
      <c r="A25" s="25" t="s">
        <v>46</v>
      </c>
      <c r="B25" s="29" t="s">
        <v>68</v>
      </c>
      <c r="C25" s="29" t="s">
        <v>403</v>
      </c>
      <c r="D25" s="25" t="s">
        <v>49</v>
      </c>
      <c r="E25" s="30" t="s">
        <v>404</v>
      </c>
      <c r="F25" s="31" t="s">
        <v>105</v>
      </c>
      <c r="G25" s="32">
        <v>9</v>
      </c>
      <c r="H25" s="33">
        <v>0</v>
      </c>
      <c r="I25" s="33">
        <f>ROUND(ROUND(H25,2)*ROUND(G25,3),2)</f>
        <v>0</v>
      </c>
      <c r="J25" s="31" t="s">
        <v>52</v>
      </c>
      <c r="O25">
        <f>(I25*21)/100</f>
        <v>0</v>
      </c>
      <c r="P25" t="s">
        <v>22</v>
      </c>
    </row>
    <row r="26" spans="1:18" x14ac:dyDescent="0.2">
      <c r="A26" s="34" t="s">
        <v>53</v>
      </c>
      <c r="E26" s="35" t="s">
        <v>404</v>
      </c>
    </row>
    <row r="27" spans="1:18" x14ac:dyDescent="0.2">
      <c r="A27" s="36" t="s">
        <v>54</v>
      </c>
      <c r="E27" s="37" t="s">
        <v>49</v>
      </c>
    </row>
    <row r="28" spans="1:18" ht="12.75" customHeight="1" x14ac:dyDescent="0.2">
      <c r="A28" s="12" t="s">
        <v>44</v>
      </c>
      <c r="B28" s="12"/>
      <c r="C28" s="39" t="s">
        <v>405</v>
      </c>
      <c r="D28" s="12"/>
      <c r="E28" s="27" t="s">
        <v>406</v>
      </c>
      <c r="F28" s="12"/>
      <c r="G28" s="12"/>
      <c r="H28" s="12"/>
      <c r="I28" s="40">
        <f>0+Q28</f>
        <v>0</v>
      </c>
      <c r="J28" s="12"/>
      <c r="O28">
        <f>0+R28</f>
        <v>0</v>
      </c>
      <c r="Q28">
        <f>0+I29+I32+I35+I38+I41+I44+I47+I50+I53+I56+I59+I62+I65+I68</f>
        <v>0</v>
      </c>
      <c r="R28">
        <f>0+O29+O32+O35+O38+O41+O44+O47+O50+O53+O56+O59+O62+O65+O68</f>
        <v>0</v>
      </c>
    </row>
    <row r="29" spans="1:18" x14ac:dyDescent="0.2">
      <c r="A29" s="25" t="s">
        <v>46</v>
      </c>
      <c r="B29" s="29" t="s">
        <v>34</v>
      </c>
      <c r="C29" s="29" t="s">
        <v>407</v>
      </c>
      <c r="D29" s="25" t="s">
        <v>49</v>
      </c>
      <c r="E29" s="30" t="s">
        <v>408</v>
      </c>
      <c r="F29" s="31" t="s">
        <v>98</v>
      </c>
      <c r="G29" s="32">
        <v>10</v>
      </c>
      <c r="H29" s="33">
        <v>0</v>
      </c>
      <c r="I29" s="33">
        <f>ROUND(ROUND(H29,2)*ROUND(G29,3),2)</f>
        <v>0</v>
      </c>
      <c r="J29" s="31" t="s">
        <v>52</v>
      </c>
      <c r="O29">
        <f>(I29*21)/100</f>
        <v>0</v>
      </c>
      <c r="P29" t="s">
        <v>22</v>
      </c>
    </row>
    <row r="30" spans="1:18" x14ac:dyDescent="0.2">
      <c r="A30" s="34" t="s">
        <v>53</v>
      </c>
      <c r="E30" s="35" t="s">
        <v>408</v>
      </c>
    </row>
    <row r="31" spans="1:18" x14ac:dyDescent="0.2">
      <c r="A31" s="38" t="s">
        <v>54</v>
      </c>
      <c r="E31" s="37" t="s">
        <v>49</v>
      </c>
    </row>
    <row r="32" spans="1:18" x14ac:dyDescent="0.2">
      <c r="A32" s="25" t="s">
        <v>46</v>
      </c>
      <c r="B32" s="29" t="s">
        <v>36</v>
      </c>
      <c r="C32" s="29" t="s">
        <v>409</v>
      </c>
      <c r="D32" s="25" t="s">
        <v>49</v>
      </c>
      <c r="E32" s="30" t="s">
        <v>408</v>
      </c>
      <c r="F32" s="31" t="s">
        <v>98</v>
      </c>
      <c r="G32" s="32">
        <v>120</v>
      </c>
      <c r="H32" s="33">
        <v>0</v>
      </c>
      <c r="I32" s="33">
        <f>ROUND(ROUND(H32,2)*ROUND(G32,3),2)</f>
        <v>0</v>
      </c>
      <c r="J32" s="31" t="s">
        <v>52</v>
      </c>
      <c r="O32">
        <f>(I32*21)/100</f>
        <v>0</v>
      </c>
      <c r="P32" t="s">
        <v>22</v>
      </c>
    </row>
    <row r="33" spans="1:16" x14ac:dyDescent="0.2">
      <c r="A33" s="34" t="s">
        <v>53</v>
      </c>
      <c r="E33" s="35" t="s">
        <v>408</v>
      </c>
    </row>
    <row r="34" spans="1:16" x14ac:dyDescent="0.2">
      <c r="A34" s="38" t="s">
        <v>54</v>
      </c>
      <c r="E34" s="37" t="s">
        <v>49</v>
      </c>
    </row>
    <row r="35" spans="1:16" x14ac:dyDescent="0.2">
      <c r="A35" s="25" t="s">
        <v>46</v>
      </c>
      <c r="B35" s="29" t="s">
        <v>99</v>
      </c>
      <c r="C35" s="29" t="s">
        <v>410</v>
      </c>
      <c r="D35" s="25" t="s">
        <v>49</v>
      </c>
      <c r="E35" s="30" t="s">
        <v>411</v>
      </c>
      <c r="F35" s="31" t="s">
        <v>98</v>
      </c>
      <c r="G35" s="32">
        <v>80</v>
      </c>
      <c r="H35" s="33">
        <v>0</v>
      </c>
      <c r="I35" s="33">
        <f>ROUND(ROUND(H35,2)*ROUND(G35,3),2)</f>
        <v>0</v>
      </c>
      <c r="J35" s="31" t="s">
        <v>52</v>
      </c>
      <c r="O35">
        <f>(I35*21)/100</f>
        <v>0</v>
      </c>
      <c r="P35" t="s">
        <v>22</v>
      </c>
    </row>
    <row r="36" spans="1:16" x14ac:dyDescent="0.2">
      <c r="A36" s="34" t="s">
        <v>53</v>
      </c>
      <c r="E36" s="35" t="s">
        <v>411</v>
      </c>
    </row>
    <row r="37" spans="1:16" x14ac:dyDescent="0.2">
      <c r="A37" s="38" t="s">
        <v>54</v>
      </c>
      <c r="E37" s="37" t="s">
        <v>49</v>
      </c>
    </row>
    <row r="38" spans="1:16" ht="25.5" x14ac:dyDescent="0.2">
      <c r="A38" s="25" t="s">
        <v>46</v>
      </c>
      <c r="B38" s="29" t="s">
        <v>102</v>
      </c>
      <c r="C38" s="29" t="s">
        <v>412</v>
      </c>
      <c r="D38" s="25" t="s">
        <v>49</v>
      </c>
      <c r="E38" s="30" t="s">
        <v>413</v>
      </c>
      <c r="F38" s="31" t="s">
        <v>105</v>
      </c>
      <c r="G38" s="32">
        <v>4</v>
      </c>
      <c r="H38" s="33">
        <v>0</v>
      </c>
      <c r="I38" s="33">
        <f>ROUND(ROUND(H38,2)*ROUND(G38,3),2)</f>
        <v>0</v>
      </c>
      <c r="J38" s="31" t="s">
        <v>52</v>
      </c>
      <c r="O38">
        <f>(I38*21)/100</f>
        <v>0</v>
      </c>
      <c r="P38" t="s">
        <v>22</v>
      </c>
    </row>
    <row r="39" spans="1:16" ht="25.5" x14ac:dyDescent="0.2">
      <c r="A39" s="34" t="s">
        <v>53</v>
      </c>
      <c r="E39" s="35" t="s">
        <v>413</v>
      </c>
    </row>
    <row r="40" spans="1:16" x14ac:dyDescent="0.2">
      <c r="A40" s="38" t="s">
        <v>54</v>
      </c>
      <c r="E40" s="37" t="s">
        <v>49</v>
      </c>
    </row>
    <row r="41" spans="1:16" x14ac:dyDescent="0.2">
      <c r="A41" s="25" t="s">
        <v>46</v>
      </c>
      <c r="B41" s="29" t="s">
        <v>39</v>
      </c>
      <c r="C41" s="29" t="s">
        <v>414</v>
      </c>
      <c r="D41" s="25" t="s">
        <v>49</v>
      </c>
      <c r="E41" s="30" t="s">
        <v>415</v>
      </c>
      <c r="F41" s="31" t="s">
        <v>98</v>
      </c>
      <c r="G41" s="32">
        <v>95</v>
      </c>
      <c r="H41" s="33">
        <v>0</v>
      </c>
      <c r="I41" s="33">
        <f>ROUND(ROUND(H41,2)*ROUND(G41,3),2)</f>
        <v>0</v>
      </c>
      <c r="J41" s="31" t="s">
        <v>52</v>
      </c>
      <c r="O41">
        <f>(I41*21)/100</f>
        <v>0</v>
      </c>
      <c r="P41" t="s">
        <v>22</v>
      </c>
    </row>
    <row r="42" spans="1:16" x14ac:dyDescent="0.2">
      <c r="A42" s="34" t="s">
        <v>53</v>
      </c>
      <c r="E42" s="35" t="s">
        <v>415</v>
      </c>
    </row>
    <row r="43" spans="1:16" x14ac:dyDescent="0.2">
      <c r="A43" s="38" t="s">
        <v>54</v>
      </c>
      <c r="E43" s="37" t="s">
        <v>49</v>
      </c>
    </row>
    <row r="44" spans="1:16" x14ac:dyDescent="0.2">
      <c r="A44" s="25" t="s">
        <v>46</v>
      </c>
      <c r="B44" s="29" t="s">
        <v>41</v>
      </c>
      <c r="C44" s="29" t="s">
        <v>416</v>
      </c>
      <c r="D44" s="25" t="s">
        <v>49</v>
      </c>
      <c r="E44" s="30" t="s">
        <v>417</v>
      </c>
      <c r="F44" s="31" t="s">
        <v>105</v>
      </c>
      <c r="G44" s="32">
        <v>4</v>
      </c>
      <c r="H44" s="33">
        <v>0</v>
      </c>
      <c r="I44" s="33">
        <f>ROUND(ROUND(H44,2)*ROUND(G44,3),2)</f>
        <v>0</v>
      </c>
      <c r="J44" s="31" t="s">
        <v>52</v>
      </c>
      <c r="O44">
        <f>(I44*21)/100</f>
        <v>0</v>
      </c>
      <c r="P44" t="s">
        <v>22</v>
      </c>
    </row>
    <row r="45" spans="1:16" x14ac:dyDescent="0.2">
      <c r="A45" s="34" t="s">
        <v>53</v>
      </c>
      <c r="E45" s="35" t="s">
        <v>417</v>
      </c>
    </row>
    <row r="46" spans="1:16" x14ac:dyDescent="0.2">
      <c r="A46" s="38" t="s">
        <v>54</v>
      </c>
      <c r="E46" s="37" t="s">
        <v>49</v>
      </c>
    </row>
    <row r="47" spans="1:16" x14ac:dyDescent="0.2">
      <c r="A47" s="25" t="s">
        <v>46</v>
      </c>
      <c r="B47" s="29" t="s">
        <v>43</v>
      </c>
      <c r="C47" s="29" t="s">
        <v>418</v>
      </c>
      <c r="D47" s="25" t="s">
        <v>49</v>
      </c>
      <c r="E47" s="30" t="s">
        <v>417</v>
      </c>
      <c r="F47" s="31" t="s">
        <v>105</v>
      </c>
      <c r="G47" s="32">
        <v>12</v>
      </c>
      <c r="H47" s="33">
        <v>0</v>
      </c>
      <c r="I47" s="33">
        <f>ROUND(ROUND(H47,2)*ROUND(G47,3),2)</f>
        <v>0</v>
      </c>
      <c r="J47" s="31" t="s">
        <v>52</v>
      </c>
      <c r="O47">
        <f>(I47*21)/100</f>
        <v>0</v>
      </c>
      <c r="P47" t="s">
        <v>22</v>
      </c>
    </row>
    <row r="48" spans="1:16" x14ac:dyDescent="0.2">
      <c r="A48" s="34" t="s">
        <v>53</v>
      </c>
      <c r="E48" s="35" t="s">
        <v>417</v>
      </c>
    </row>
    <row r="49" spans="1:16" x14ac:dyDescent="0.2">
      <c r="A49" s="38" t="s">
        <v>54</v>
      </c>
      <c r="E49" s="37" t="s">
        <v>49</v>
      </c>
    </row>
    <row r="50" spans="1:16" x14ac:dyDescent="0.2">
      <c r="A50" s="25" t="s">
        <v>46</v>
      </c>
      <c r="B50" s="29" t="s">
        <v>116</v>
      </c>
      <c r="C50" s="29" t="s">
        <v>419</v>
      </c>
      <c r="D50" s="25" t="s">
        <v>49</v>
      </c>
      <c r="E50" s="30" t="s">
        <v>420</v>
      </c>
      <c r="F50" s="31" t="s">
        <v>98</v>
      </c>
      <c r="G50" s="32">
        <v>25</v>
      </c>
      <c r="H50" s="33">
        <v>0</v>
      </c>
      <c r="I50" s="33">
        <f>ROUND(ROUND(H50,2)*ROUND(G50,3),2)</f>
        <v>0</v>
      </c>
      <c r="J50" s="31" t="s">
        <v>52</v>
      </c>
      <c r="O50">
        <f>(I50*21)/100</f>
        <v>0</v>
      </c>
      <c r="P50" t="s">
        <v>22</v>
      </c>
    </row>
    <row r="51" spans="1:16" x14ac:dyDescent="0.2">
      <c r="A51" s="34" t="s">
        <v>53</v>
      </c>
      <c r="E51" s="35" t="s">
        <v>420</v>
      </c>
    </row>
    <row r="52" spans="1:16" x14ac:dyDescent="0.2">
      <c r="A52" s="38" t="s">
        <v>54</v>
      </c>
      <c r="E52" s="37" t="s">
        <v>49</v>
      </c>
    </row>
    <row r="53" spans="1:16" x14ac:dyDescent="0.2">
      <c r="A53" s="25" t="s">
        <v>46</v>
      </c>
      <c r="B53" s="29" t="s">
        <v>120</v>
      </c>
      <c r="C53" s="29" t="s">
        <v>421</v>
      </c>
      <c r="D53" s="25" t="s">
        <v>49</v>
      </c>
      <c r="E53" s="30" t="s">
        <v>422</v>
      </c>
      <c r="F53" s="31" t="s">
        <v>98</v>
      </c>
      <c r="G53" s="32">
        <v>55</v>
      </c>
      <c r="H53" s="33">
        <v>0</v>
      </c>
      <c r="I53" s="33">
        <f>ROUND(ROUND(H53,2)*ROUND(G53,3),2)</f>
        <v>0</v>
      </c>
      <c r="J53" s="31" t="s">
        <v>52</v>
      </c>
      <c r="O53">
        <f>(I53*21)/100</f>
        <v>0</v>
      </c>
      <c r="P53" t="s">
        <v>22</v>
      </c>
    </row>
    <row r="54" spans="1:16" x14ac:dyDescent="0.2">
      <c r="A54" s="34" t="s">
        <v>53</v>
      </c>
      <c r="E54" s="35" t="s">
        <v>422</v>
      </c>
    </row>
    <row r="55" spans="1:16" x14ac:dyDescent="0.2">
      <c r="A55" s="38" t="s">
        <v>54</v>
      </c>
      <c r="E55" s="37" t="s">
        <v>49</v>
      </c>
    </row>
    <row r="56" spans="1:16" ht="25.5" x14ac:dyDescent="0.2">
      <c r="A56" s="25" t="s">
        <v>46</v>
      </c>
      <c r="B56" s="29" t="s">
        <v>124</v>
      </c>
      <c r="C56" s="29" t="s">
        <v>423</v>
      </c>
      <c r="D56" s="25" t="s">
        <v>49</v>
      </c>
      <c r="E56" s="30" t="s">
        <v>424</v>
      </c>
      <c r="F56" s="31" t="s">
        <v>98</v>
      </c>
      <c r="G56" s="32">
        <v>95</v>
      </c>
      <c r="H56" s="33">
        <v>0</v>
      </c>
      <c r="I56" s="33">
        <f>ROUND(ROUND(H56,2)*ROUND(G56,3),2)</f>
        <v>0</v>
      </c>
      <c r="J56" s="31" t="s">
        <v>52</v>
      </c>
      <c r="O56">
        <f>(I56*21)/100</f>
        <v>0</v>
      </c>
      <c r="P56" t="s">
        <v>22</v>
      </c>
    </row>
    <row r="57" spans="1:16" ht="25.5" x14ac:dyDescent="0.2">
      <c r="A57" s="34" t="s">
        <v>53</v>
      </c>
      <c r="E57" s="35" t="s">
        <v>424</v>
      </c>
    </row>
    <row r="58" spans="1:16" x14ac:dyDescent="0.2">
      <c r="A58" s="38" t="s">
        <v>54</v>
      </c>
      <c r="E58" s="37" t="s">
        <v>49</v>
      </c>
    </row>
    <row r="59" spans="1:16" ht="25.5" x14ac:dyDescent="0.2">
      <c r="A59" s="25" t="s">
        <v>46</v>
      </c>
      <c r="B59" s="29" t="s">
        <v>127</v>
      </c>
      <c r="C59" s="29" t="s">
        <v>425</v>
      </c>
      <c r="D59" s="25" t="s">
        <v>49</v>
      </c>
      <c r="E59" s="30" t="s">
        <v>426</v>
      </c>
      <c r="F59" s="31" t="s">
        <v>105</v>
      </c>
      <c r="G59" s="32">
        <v>4</v>
      </c>
      <c r="H59" s="33">
        <v>0</v>
      </c>
      <c r="I59" s="33">
        <f>ROUND(ROUND(H59,2)*ROUND(G59,3),2)</f>
        <v>0</v>
      </c>
      <c r="J59" s="31" t="s">
        <v>52</v>
      </c>
      <c r="O59">
        <f>(I59*21)/100</f>
        <v>0</v>
      </c>
      <c r="P59" t="s">
        <v>22</v>
      </c>
    </row>
    <row r="60" spans="1:16" ht="25.5" x14ac:dyDescent="0.2">
      <c r="A60" s="34" t="s">
        <v>53</v>
      </c>
      <c r="E60" s="35" t="s">
        <v>426</v>
      </c>
    </row>
    <row r="61" spans="1:16" x14ac:dyDescent="0.2">
      <c r="A61" s="38" t="s">
        <v>54</v>
      </c>
      <c r="E61" s="37" t="s">
        <v>49</v>
      </c>
    </row>
    <row r="62" spans="1:16" ht="25.5" x14ac:dyDescent="0.2">
      <c r="A62" s="25" t="s">
        <v>46</v>
      </c>
      <c r="B62" s="29" t="s">
        <v>130</v>
      </c>
      <c r="C62" s="29" t="s">
        <v>427</v>
      </c>
      <c r="D62" s="25" t="s">
        <v>49</v>
      </c>
      <c r="E62" s="30" t="s">
        <v>428</v>
      </c>
      <c r="F62" s="31" t="s">
        <v>105</v>
      </c>
      <c r="G62" s="32">
        <v>11</v>
      </c>
      <c r="H62" s="33">
        <v>0</v>
      </c>
      <c r="I62" s="33">
        <f>ROUND(ROUND(H62,2)*ROUND(G62,3),2)</f>
        <v>0</v>
      </c>
      <c r="J62" s="31" t="s">
        <v>52</v>
      </c>
      <c r="O62">
        <f>(I62*21)/100</f>
        <v>0</v>
      </c>
      <c r="P62" t="s">
        <v>22</v>
      </c>
    </row>
    <row r="63" spans="1:16" ht="25.5" x14ac:dyDescent="0.2">
      <c r="A63" s="34" t="s">
        <v>53</v>
      </c>
      <c r="E63" s="35" t="s">
        <v>428</v>
      </c>
    </row>
    <row r="64" spans="1:16" x14ac:dyDescent="0.2">
      <c r="A64" s="38" t="s">
        <v>54</v>
      </c>
      <c r="E64" s="37" t="s">
        <v>49</v>
      </c>
    </row>
    <row r="65" spans="1:18" x14ac:dyDescent="0.2">
      <c r="A65" s="25" t="s">
        <v>46</v>
      </c>
      <c r="B65" s="29" t="s">
        <v>133</v>
      </c>
      <c r="C65" s="29" t="s">
        <v>429</v>
      </c>
      <c r="D65" s="25" t="s">
        <v>49</v>
      </c>
      <c r="E65" s="30" t="s">
        <v>430</v>
      </c>
      <c r="F65" s="31" t="s">
        <v>98</v>
      </c>
      <c r="G65" s="32">
        <v>205</v>
      </c>
      <c r="H65" s="33">
        <v>0</v>
      </c>
      <c r="I65" s="33">
        <f>ROUND(ROUND(H65,2)*ROUND(G65,3),2)</f>
        <v>0</v>
      </c>
      <c r="J65" s="31" t="s">
        <v>52</v>
      </c>
      <c r="O65">
        <f>(I65*21)/100</f>
        <v>0</v>
      </c>
      <c r="P65" t="s">
        <v>22</v>
      </c>
    </row>
    <row r="66" spans="1:18" x14ac:dyDescent="0.2">
      <c r="A66" s="34" t="s">
        <v>53</v>
      </c>
      <c r="E66" s="35" t="s">
        <v>430</v>
      </c>
    </row>
    <row r="67" spans="1:18" x14ac:dyDescent="0.2">
      <c r="A67" s="38" t="s">
        <v>54</v>
      </c>
      <c r="E67" s="37" t="s">
        <v>49</v>
      </c>
    </row>
    <row r="68" spans="1:18" x14ac:dyDescent="0.2">
      <c r="A68" s="25" t="s">
        <v>46</v>
      </c>
      <c r="B68" s="29" t="s">
        <v>136</v>
      </c>
      <c r="C68" s="29" t="s">
        <v>431</v>
      </c>
      <c r="D68" s="25" t="s">
        <v>49</v>
      </c>
      <c r="E68" s="30" t="s">
        <v>432</v>
      </c>
      <c r="F68" s="31" t="s">
        <v>105</v>
      </c>
      <c r="G68" s="32">
        <v>8</v>
      </c>
      <c r="H68" s="33">
        <v>0</v>
      </c>
      <c r="I68" s="33">
        <f>ROUND(ROUND(H68,2)*ROUND(G68,3),2)</f>
        <v>0</v>
      </c>
      <c r="J68" s="31" t="s">
        <v>52</v>
      </c>
      <c r="O68">
        <f>(I68*21)/100</f>
        <v>0</v>
      </c>
      <c r="P68" t="s">
        <v>22</v>
      </c>
    </row>
    <row r="69" spans="1:18" x14ac:dyDescent="0.2">
      <c r="A69" s="34" t="s">
        <v>53</v>
      </c>
      <c r="E69" s="35" t="s">
        <v>432</v>
      </c>
    </row>
    <row r="70" spans="1:18" x14ac:dyDescent="0.2">
      <c r="A70" s="36" t="s">
        <v>54</v>
      </c>
      <c r="E70" s="37" t="s">
        <v>49</v>
      </c>
    </row>
    <row r="71" spans="1:18" ht="12.75" customHeight="1" x14ac:dyDescent="0.2">
      <c r="A71" s="12" t="s">
        <v>44</v>
      </c>
      <c r="B71" s="12"/>
      <c r="C71" s="39" t="s">
        <v>433</v>
      </c>
      <c r="D71" s="12"/>
      <c r="E71" s="27" t="s">
        <v>434</v>
      </c>
      <c r="F71" s="12"/>
      <c r="G71" s="12"/>
      <c r="H71" s="12"/>
      <c r="I71" s="40">
        <f>0+Q71</f>
        <v>0</v>
      </c>
      <c r="J71" s="12"/>
      <c r="O71">
        <f>0+R71</f>
        <v>0</v>
      </c>
      <c r="Q71">
        <f>0+I72+I75+I78+I81</f>
        <v>0</v>
      </c>
      <c r="R71">
        <f>0+O72+O75+O78+O81</f>
        <v>0</v>
      </c>
    </row>
    <row r="72" spans="1:18" x14ac:dyDescent="0.2">
      <c r="A72" s="25" t="s">
        <v>46</v>
      </c>
      <c r="B72" s="29" t="s">
        <v>144</v>
      </c>
      <c r="C72" s="29" t="s">
        <v>435</v>
      </c>
      <c r="D72" s="25" t="s">
        <v>49</v>
      </c>
      <c r="E72" s="30" t="s">
        <v>436</v>
      </c>
      <c r="F72" s="31" t="s">
        <v>105</v>
      </c>
      <c r="G72" s="32">
        <v>4</v>
      </c>
      <c r="H72" s="33">
        <v>0</v>
      </c>
      <c r="I72" s="33">
        <f>ROUND(ROUND(H72,2)*ROUND(G72,3),2)</f>
        <v>0</v>
      </c>
      <c r="J72" s="31" t="s">
        <v>52</v>
      </c>
      <c r="O72">
        <f>(I72*21)/100</f>
        <v>0</v>
      </c>
      <c r="P72" t="s">
        <v>22</v>
      </c>
    </row>
    <row r="73" spans="1:18" x14ac:dyDescent="0.2">
      <c r="A73" s="34" t="s">
        <v>53</v>
      </c>
      <c r="E73" s="35" t="s">
        <v>436</v>
      </c>
    </row>
    <row r="74" spans="1:18" x14ac:dyDescent="0.2">
      <c r="A74" s="38" t="s">
        <v>54</v>
      </c>
      <c r="E74" s="37" t="s">
        <v>49</v>
      </c>
    </row>
    <row r="75" spans="1:18" x14ac:dyDescent="0.2">
      <c r="A75" s="25" t="s">
        <v>46</v>
      </c>
      <c r="B75" s="29" t="s">
        <v>149</v>
      </c>
      <c r="C75" s="29" t="s">
        <v>437</v>
      </c>
      <c r="D75" s="25" t="s">
        <v>49</v>
      </c>
      <c r="E75" s="30" t="s">
        <v>438</v>
      </c>
      <c r="F75" s="31" t="s">
        <v>105</v>
      </c>
      <c r="G75" s="32">
        <v>4</v>
      </c>
      <c r="H75" s="33">
        <v>0</v>
      </c>
      <c r="I75" s="33">
        <f>ROUND(ROUND(H75,2)*ROUND(G75,3),2)</f>
        <v>0</v>
      </c>
      <c r="J75" s="31" t="s">
        <v>52</v>
      </c>
      <c r="O75">
        <f>(I75*21)/100</f>
        <v>0</v>
      </c>
      <c r="P75" t="s">
        <v>22</v>
      </c>
    </row>
    <row r="76" spans="1:18" x14ac:dyDescent="0.2">
      <c r="A76" s="34" t="s">
        <v>53</v>
      </c>
      <c r="E76" s="35" t="s">
        <v>438</v>
      </c>
    </row>
    <row r="77" spans="1:18" x14ac:dyDescent="0.2">
      <c r="A77" s="38" t="s">
        <v>54</v>
      </c>
      <c r="E77" s="37" t="s">
        <v>49</v>
      </c>
    </row>
    <row r="78" spans="1:18" ht="25.5" x14ac:dyDescent="0.2">
      <c r="A78" s="25" t="s">
        <v>46</v>
      </c>
      <c r="B78" s="29" t="s">
        <v>152</v>
      </c>
      <c r="C78" s="29" t="s">
        <v>439</v>
      </c>
      <c r="D78" s="25" t="s">
        <v>49</v>
      </c>
      <c r="E78" s="30" t="s">
        <v>440</v>
      </c>
      <c r="F78" s="31" t="s">
        <v>105</v>
      </c>
      <c r="G78" s="32">
        <v>1</v>
      </c>
      <c r="H78" s="33">
        <v>0</v>
      </c>
      <c r="I78" s="33">
        <f>ROUND(ROUND(H78,2)*ROUND(G78,3),2)</f>
        <v>0</v>
      </c>
      <c r="J78" s="31" t="s">
        <v>52</v>
      </c>
      <c r="O78">
        <f>(I78*21)/100</f>
        <v>0</v>
      </c>
      <c r="P78" t="s">
        <v>22</v>
      </c>
    </row>
    <row r="79" spans="1:18" ht="25.5" x14ac:dyDescent="0.2">
      <c r="A79" s="34" t="s">
        <v>53</v>
      </c>
      <c r="E79" s="35" t="s">
        <v>440</v>
      </c>
    </row>
    <row r="80" spans="1:18" x14ac:dyDescent="0.2">
      <c r="A80" s="38" t="s">
        <v>54</v>
      </c>
      <c r="E80" s="37" t="s">
        <v>49</v>
      </c>
    </row>
    <row r="81" spans="1:18" ht="25.5" x14ac:dyDescent="0.2">
      <c r="A81" s="25" t="s">
        <v>46</v>
      </c>
      <c r="B81" s="29" t="s">
        <v>155</v>
      </c>
      <c r="C81" s="29" t="s">
        <v>441</v>
      </c>
      <c r="D81" s="25" t="s">
        <v>49</v>
      </c>
      <c r="E81" s="30" t="s">
        <v>442</v>
      </c>
      <c r="F81" s="31" t="s">
        <v>105</v>
      </c>
      <c r="G81" s="32">
        <v>3</v>
      </c>
      <c r="H81" s="33">
        <v>0</v>
      </c>
      <c r="I81" s="33">
        <f>ROUND(ROUND(H81,2)*ROUND(G81,3),2)</f>
        <v>0</v>
      </c>
      <c r="J81" s="31" t="s">
        <v>52</v>
      </c>
      <c r="O81">
        <f>(I81*21)/100</f>
        <v>0</v>
      </c>
      <c r="P81" t="s">
        <v>22</v>
      </c>
    </row>
    <row r="82" spans="1:18" ht="25.5" x14ac:dyDescent="0.2">
      <c r="A82" s="34" t="s">
        <v>53</v>
      </c>
      <c r="E82" s="35" t="s">
        <v>442</v>
      </c>
    </row>
    <row r="83" spans="1:18" x14ac:dyDescent="0.2">
      <c r="A83" s="36" t="s">
        <v>54</v>
      </c>
      <c r="E83" s="37" t="s">
        <v>49</v>
      </c>
    </row>
    <row r="84" spans="1:18" ht="12.75" customHeight="1" x14ac:dyDescent="0.2">
      <c r="A84" s="12" t="s">
        <v>44</v>
      </c>
      <c r="B84" s="12"/>
      <c r="C84" s="39" t="s">
        <v>443</v>
      </c>
      <c r="D84" s="12"/>
      <c r="E84" s="27" t="s">
        <v>444</v>
      </c>
      <c r="F84" s="12"/>
      <c r="G84" s="12"/>
      <c r="H84" s="12"/>
      <c r="I84" s="40">
        <f>0+Q84</f>
        <v>0</v>
      </c>
      <c r="J84" s="12"/>
      <c r="O84">
        <f>0+R84</f>
        <v>0</v>
      </c>
      <c r="Q84">
        <f>0+I85+I88+I91+I94+I97+I100</f>
        <v>0</v>
      </c>
      <c r="R84">
        <f>0+O85+O88+O91+O94+O97+O100</f>
        <v>0</v>
      </c>
    </row>
    <row r="85" spans="1:18" ht="25.5" x14ac:dyDescent="0.2">
      <c r="A85" s="25" t="s">
        <v>46</v>
      </c>
      <c r="B85" s="29" t="s">
        <v>72</v>
      </c>
      <c r="C85" s="29" t="s">
        <v>445</v>
      </c>
      <c r="D85" s="25" t="s">
        <v>49</v>
      </c>
      <c r="E85" s="30" t="s">
        <v>446</v>
      </c>
      <c r="F85" s="31" t="s">
        <v>105</v>
      </c>
      <c r="G85" s="32">
        <v>1</v>
      </c>
      <c r="H85" s="33">
        <v>0</v>
      </c>
      <c r="I85" s="33">
        <f>ROUND(ROUND(H85,2)*ROUND(G85,3),2)</f>
        <v>0</v>
      </c>
      <c r="J85" s="31" t="s">
        <v>52</v>
      </c>
      <c r="O85">
        <f>(I85*21)/100</f>
        <v>0</v>
      </c>
      <c r="P85" t="s">
        <v>22</v>
      </c>
    </row>
    <row r="86" spans="1:18" ht="25.5" x14ac:dyDescent="0.2">
      <c r="A86" s="34" t="s">
        <v>53</v>
      </c>
      <c r="E86" s="35" t="s">
        <v>446</v>
      </c>
    </row>
    <row r="87" spans="1:18" x14ac:dyDescent="0.2">
      <c r="A87" s="38" t="s">
        <v>54</v>
      </c>
      <c r="E87" s="37" t="s">
        <v>49</v>
      </c>
    </row>
    <row r="88" spans="1:18" ht="25.5" x14ac:dyDescent="0.2">
      <c r="A88" s="25" t="s">
        <v>46</v>
      </c>
      <c r="B88" s="29" t="s">
        <v>260</v>
      </c>
      <c r="C88" s="29" t="s">
        <v>447</v>
      </c>
      <c r="D88" s="25" t="s">
        <v>49</v>
      </c>
      <c r="E88" s="30" t="s">
        <v>448</v>
      </c>
      <c r="F88" s="31" t="s">
        <v>105</v>
      </c>
      <c r="G88" s="32">
        <v>1</v>
      </c>
      <c r="H88" s="33">
        <v>0</v>
      </c>
      <c r="I88" s="33">
        <f>ROUND(ROUND(H88,2)*ROUND(G88,3),2)</f>
        <v>0</v>
      </c>
      <c r="J88" s="31" t="s">
        <v>52</v>
      </c>
      <c r="O88">
        <f>(I88*21)/100</f>
        <v>0</v>
      </c>
      <c r="P88" t="s">
        <v>22</v>
      </c>
    </row>
    <row r="89" spans="1:18" ht="25.5" x14ac:dyDescent="0.2">
      <c r="A89" s="34" t="s">
        <v>53</v>
      </c>
      <c r="E89" s="35" t="s">
        <v>448</v>
      </c>
    </row>
    <row r="90" spans="1:18" x14ac:dyDescent="0.2">
      <c r="A90" s="38" t="s">
        <v>54</v>
      </c>
      <c r="E90" s="37" t="s">
        <v>49</v>
      </c>
    </row>
    <row r="91" spans="1:18" x14ac:dyDescent="0.2">
      <c r="A91" s="25" t="s">
        <v>46</v>
      </c>
      <c r="B91" s="29" t="s">
        <v>265</v>
      </c>
      <c r="C91" s="29" t="s">
        <v>449</v>
      </c>
      <c r="D91" s="25" t="s">
        <v>49</v>
      </c>
      <c r="E91" s="30" t="s">
        <v>450</v>
      </c>
      <c r="F91" s="31" t="s">
        <v>451</v>
      </c>
      <c r="G91" s="32">
        <v>10</v>
      </c>
      <c r="H91" s="33">
        <v>0</v>
      </c>
      <c r="I91" s="33">
        <f>ROUND(ROUND(H91,2)*ROUND(G91,3),2)</f>
        <v>0</v>
      </c>
      <c r="J91" s="31" t="s">
        <v>52</v>
      </c>
      <c r="O91">
        <f>(I91*21)/100</f>
        <v>0</v>
      </c>
      <c r="P91" t="s">
        <v>22</v>
      </c>
    </row>
    <row r="92" spans="1:18" x14ac:dyDescent="0.2">
      <c r="A92" s="34" t="s">
        <v>53</v>
      </c>
      <c r="E92" s="35" t="s">
        <v>450</v>
      </c>
    </row>
    <row r="93" spans="1:18" x14ac:dyDescent="0.2">
      <c r="A93" s="38" t="s">
        <v>54</v>
      </c>
      <c r="E93" s="37" t="s">
        <v>49</v>
      </c>
    </row>
    <row r="94" spans="1:18" x14ac:dyDescent="0.2">
      <c r="A94" s="25" t="s">
        <v>46</v>
      </c>
      <c r="B94" s="29" t="s">
        <v>268</v>
      </c>
      <c r="C94" s="29" t="s">
        <v>452</v>
      </c>
      <c r="D94" s="25" t="s">
        <v>49</v>
      </c>
      <c r="E94" s="30" t="s">
        <v>453</v>
      </c>
      <c r="F94" s="31" t="s">
        <v>451</v>
      </c>
      <c r="G94" s="32">
        <v>4</v>
      </c>
      <c r="H94" s="33">
        <v>0</v>
      </c>
      <c r="I94" s="33">
        <f>ROUND(ROUND(H94,2)*ROUND(G94,3),2)</f>
        <v>0</v>
      </c>
      <c r="J94" s="31" t="s">
        <v>52</v>
      </c>
      <c r="O94">
        <f>(I94*21)/100</f>
        <v>0</v>
      </c>
      <c r="P94" t="s">
        <v>22</v>
      </c>
    </row>
    <row r="95" spans="1:18" x14ac:dyDescent="0.2">
      <c r="A95" s="34" t="s">
        <v>53</v>
      </c>
      <c r="E95" s="35" t="s">
        <v>453</v>
      </c>
    </row>
    <row r="96" spans="1:18" x14ac:dyDescent="0.2">
      <c r="A96" s="38" t="s">
        <v>54</v>
      </c>
      <c r="E96" s="37" t="s">
        <v>49</v>
      </c>
    </row>
    <row r="97" spans="1:18" x14ac:dyDescent="0.2">
      <c r="A97" s="25" t="s">
        <v>46</v>
      </c>
      <c r="B97" s="29" t="s">
        <v>272</v>
      </c>
      <c r="C97" s="29" t="s">
        <v>454</v>
      </c>
      <c r="D97" s="25" t="s">
        <v>49</v>
      </c>
      <c r="E97" s="30" t="s">
        <v>455</v>
      </c>
      <c r="F97" s="31" t="s">
        <v>451</v>
      </c>
      <c r="G97" s="32">
        <v>4</v>
      </c>
      <c r="H97" s="33">
        <v>0</v>
      </c>
      <c r="I97" s="33">
        <f>ROUND(ROUND(H97,2)*ROUND(G97,3),2)</f>
        <v>0</v>
      </c>
      <c r="J97" s="31" t="s">
        <v>52</v>
      </c>
      <c r="O97">
        <f>(I97*21)/100</f>
        <v>0</v>
      </c>
      <c r="P97" t="s">
        <v>22</v>
      </c>
    </row>
    <row r="98" spans="1:18" x14ac:dyDescent="0.2">
      <c r="A98" s="34" t="s">
        <v>53</v>
      </c>
      <c r="E98" s="35" t="s">
        <v>455</v>
      </c>
    </row>
    <row r="99" spans="1:18" x14ac:dyDescent="0.2">
      <c r="A99" s="38" t="s">
        <v>54</v>
      </c>
      <c r="E99" s="37" t="s">
        <v>49</v>
      </c>
    </row>
    <row r="100" spans="1:18" x14ac:dyDescent="0.2">
      <c r="A100" s="25" t="s">
        <v>46</v>
      </c>
      <c r="B100" s="29" t="s">
        <v>278</v>
      </c>
      <c r="C100" s="29" t="s">
        <v>456</v>
      </c>
      <c r="D100" s="25" t="s">
        <v>49</v>
      </c>
      <c r="E100" s="30" t="s">
        <v>457</v>
      </c>
      <c r="F100" s="31" t="s">
        <v>451</v>
      </c>
      <c r="G100" s="32">
        <v>2</v>
      </c>
      <c r="H100" s="33">
        <v>0</v>
      </c>
      <c r="I100" s="33">
        <f>ROUND(ROUND(H100,2)*ROUND(G100,3),2)</f>
        <v>0</v>
      </c>
      <c r="J100" s="31" t="s">
        <v>52</v>
      </c>
      <c r="O100">
        <f>(I100*21)/100</f>
        <v>0</v>
      </c>
      <c r="P100" t="s">
        <v>22</v>
      </c>
    </row>
    <row r="101" spans="1:18" x14ac:dyDescent="0.2">
      <c r="A101" s="34" t="s">
        <v>53</v>
      </c>
      <c r="E101" s="35" t="s">
        <v>457</v>
      </c>
    </row>
    <row r="102" spans="1:18" x14ac:dyDescent="0.2">
      <c r="A102" s="36" t="s">
        <v>54</v>
      </c>
      <c r="E102" s="37" t="s">
        <v>49</v>
      </c>
    </row>
    <row r="103" spans="1:18" ht="12.75" customHeight="1" x14ac:dyDescent="0.2">
      <c r="A103" s="12" t="s">
        <v>44</v>
      </c>
      <c r="B103" s="12"/>
      <c r="C103" s="39" t="s">
        <v>458</v>
      </c>
      <c r="D103" s="12"/>
      <c r="E103" s="27" t="s">
        <v>76</v>
      </c>
      <c r="F103" s="12"/>
      <c r="G103" s="12"/>
      <c r="H103" s="12"/>
      <c r="I103" s="40">
        <f>0+Q103</f>
        <v>0</v>
      </c>
      <c r="J103" s="12"/>
      <c r="O103">
        <f>0+R103</f>
        <v>0</v>
      </c>
      <c r="Q103">
        <f>0+I104+I107+I110+I113+I116+I119</f>
        <v>0</v>
      </c>
      <c r="R103">
        <f>0+O104+O107+O110+O113+O116+O119</f>
        <v>0</v>
      </c>
    </row>
    <row r="104" spans="1:18" x14ac:dyDescent="0.2">
      <c r="A104" s="25" t="s">
        <v>46</v>
      </c>
      <c r="B104" s="29" t="s">
        <v>28</v>
      </c>
      <c r="C104" s="29" t="s">
        <v>459</v>
      </c>
      <c r="D104" s="25" t="s">
        <v>49</v>
      </c>
      <c r="E104" s="30" t="s">
        <v>460</v>
      </c>
      <c r="F104" s="31" t="s">
        <v>79</v>
      </c>
      <c r="G104" s="32">
        <v>3</v>
      </c>
      <c r="H104" s="33">
        <v>0</v>
      </c>
      <c r="I104" s="33">
        <f>ROUND(ROUND(H104,2)*ROUND(G104,3),2)</f>
        <v>0</v>
      </c>
      <c r="J104" s="31" t="s">
        <v>52</v>
      </c>
      <c r="O104">
        <f>(I104*21)/100</f>
        <v>0</v>
      </c>
      <c r="P104" t="s">
        <v>22</v>
      </c>
    </row>
    <row r="105" spans="1:18" x14ac:dyDescent="0.2">
      <c r="A105" s="34" t="s">
        <v>53</v>
      </c>
      <c r="E105" s="35" t="s">
        <v>460</v>
      </c>
    </row>
    <row r="106" spans="1:18" x14ac:dyDescent="0.2">
      <c r="A106" s="38" t="s">
        <v>54</v>
      </c>
      <c r="E106" s="37" t="s">
        <v>49</v>
      </c>
    </row>
    <row r="107" spans="1:18" x14ac:dyDescent="0.2">
      <c r="A107" s="25" t="s">
        <v>46</v>
      </c>
      <c r="B107" s="29" t="s">
        <v>22</v>
      </c>
      <c r="C107" s="29" t="s">
        <v>461</v>
      </c>
      <c r="D107" s="25" t="s">
        <v>49</v>
      </c>
      <c r="E107" s="30" t="s">
        <v>462</v>
      </c>
      <c r="F107" s="31" t="s">
        <v>79</v>
      </c>
      <c r="G107" s="32">
        <v>36</v>
      </c>
      <c r="H107" s="33">
        <v>0</v>
      </c>
      <c r="I107" s="33">
        <f>ROUND(ROUND(H107,2)*ROUND(G107,3),2)</f>
        <v>0</v>
      </c>
      <c r="J107" s="31" t="s">
        <v>52</v>
      </c>
      <c r="O107">
        <f>(I107*21)/100</f>
        <v>0</v>
      </c>
      <c r="P107" t="s">
        <v>22</v>
      </c>
    </row>
    <row r="108" spans="1:18" x14ac:dyDescent="0.2">
      <c r="A108" s="34" t="s">
        <v>53</v>
      </c>
      <c r="E108" s="35" t="s">
        <v>462</v>
      </c>
    </row>
    <row r="109" spans="1:18" x14ac:dyDescent="0.2">
      <c r="A109" s="38" t="s">
        <v>54</v>
      </c>
      <c r="E109" s="37" t="s">
        <v>49</v>
      </c>
    </row>
    <row r="110" spans="1:18" x14ac:dyDescent="0.2">
      <c r="A110" s="25" t="s">
        <v>46</v>
      </c>
      <c r="B110" s="29" t="s">
        <v>21</v>
      </c>
      <c r="C110" s="29" t="s">
        <v>180</v>
      </c>
      <c r="D110" s="25" t="s">
        <v>49</v>
      </c>
      <c r="E110" s="30" t="s">
        <v>181</v>
      </c>
      <c r="F110" s="31" t="s">
        <v>79</v>
      </c>
      <c r="G110" s="32">
        <v>32</v>
      </c>
      <c r="H110" s="33">
        <v>0</v>
      </c>
      <c r="I110" s="33">
        <f>ROUND(ROUND(H110,2)*ROUND(G110,3),2)</f>
        <v>0</v>
      </c>
      <c r="J110" s="31" t="s">
        <v>52</v>
      </c>
      <c r="O110">
        <f>(I110*21)/100</f>
        <v>0</v>
      </c>
      <c r="P110" t="s">
        <v>22</v>
      </c>
    </row>
    <row r="111" spans="1:18" x14ac:dyDescent="0.2">
      <c r="A111" s="34" t="s">
        <v>53</v>
      </c>
      <c r="E111" s="35" t="s">
        <v>181</v>
      </c>
    </row>
    <row r="112" spans="1:18" x14ac:dyDescent="0.2">
      <c r="A112" s="38" t="s">
        <v>54</v>
      </c>
      <c r="E112" s="37" t="s">
        <v>49</v>
      </c>
    </row>
    <row r="113" spans="1:16" x14ac:dyDescent="0.2">
      <c r="A113" s="25" t="s">
        <v>46</v>
      </c>
      <c r="B113" s="29" t="s">
        <v>32</v>
      </c>
      <c r="C113" s="29" t="s">
        <v>463</v>
      </c>
      <c r="D113" s="25" t="s">
        <v>49</v>
      </c>
      <c r="E113" s="30" t="s">
        <v>464</v>
      </c>
      <c r="F113" s="31" t="s">
        <v>88</v>
      </c>
      <c r="G113" s="32">
        <v>40</v>
      </c>
      <c r="H113" s="33">
        <v>0</v>
      </c>
      <c r="I113" s="33">
        <f>ROUND(ROUND(H113,2)*ROUND(G113,3),2)</f>
        <v>0</v>
      </c>
      <c r="J113" s="31" t="s">
        <v>52</v>
      </c>
      <c r="O113">
        <f>(I113*21)/100</f>
        <v>0</v>
      </c>
      <c r="P113" t="s">
        <v>22</v>
      </c>
    </row>
    <row r="114" spans="1:16" x14ac:dyDescent="0.2">
      <c r="A114" s="34" t="s">
        <v>53</v>
      </c>
      <c r="E114" s="35" t="s">
        <v>464</v>
      </c>
    </row>
    <row r="115" spans="1:16" x14ac:dyDescent="0.2">
      <c r="A115" s="38" t="s">
        <v>54</v>
      </c>
      <c r="E115" s="37" t="s">
        <v>49</v>
      </c>
    </row>
    <row r="116" spans="1:16" x14ac:dyDescent="0.2">
      <c r="A116" s="25" t="s">
        <v>46</v>
      </c>
      <c r="B116" s="29" t="s">
        <v>281</v>
      </c>
      <c r="C116" s="29" t="s">
        <v>465</v>
      </c>
      <c r="D116" s="25" t="s">
        <v>49</v>
      </c>
      <c r="E116" s="30" t="s">
        <v>466</v>
      </c>
      <c r="F116" s="31" t="s">
        <v>79</v>
      </c>
      <c r="G116" s="32">
        <v>8</v>
      </c>
      <c r="H116" s="33">
        <v>0</v>
      </c>
      <c r="I116" s="33">
        <f>ROUND(ROUND(H116,2)*ROUND(G116,3),2)</f>
        <v>0</v>
      </c>
      <c r="J116" s="31" t="s">
        <v>467</v>
      </c>
      <c r="O116">
        <f>(I116*21)/100</f>
        <v>0</v>
      </c>
      <c r="P116" t="s">
        <v>22</v>
      </c>
    </row>
    <row r="117" spans="1:16" x14ac:dyDescent="0.2">
      <c r="A117" s="34" t="s">
        <v>53</v>
      </c>
      <c r="E117" s="35" t="s">
        <v>466</v>
      </c>
    </row>
    <row r="118" spans="1:16" x14ac:dyDescent="0.2">
      <c r="A118" s="38" t="s">
        <v>54</v>
      </c>
      <c r="E118" s="37" t="s">
        <v>49</v>
      </c>
    </row>
    <row r="119" spans="1:16" x14ac:dyDescent="0.2">
      <c r="A119" s="25" t="s">
        <v>46</v>
      </c>
      <c r="B119" s="29" t="s">
        <v>285</v>
      </c>
      <c r="C119" s="29" t="s">
        <v>468</v>
      </c>
      <c r="D119" s="25" t="s">
        <v>49</v>
      </c>
      <c r="E119" s="30" t="s">
        <v>469</v>
      </c>
      <c r="F119" s="31" t="s">
        <v>470</v>
      </c>
      <c r="G119" s="32">
        <v>4</v>
      </c>
      <c r="H119" s="33">
        <v>0</v>
      </c>
      <c r="I119" s="33">
        <f>ROUND(ROUND(H119,2)*ROUND(G119,3),2)</f>
        <v>0</v>
      </c>
      <c r="J119" s="31" t="s">
        <v>467</v>
      </c>
      <c r="O119">
        <f>(I119*21)/100</f>
        <v>0</v>
      </c>
      <c r="P119" t="s">
        <v>22</v>
      </c>
    </row>
    <row r="120" spans="1:16" x14ac:dyDescent="0.2">
      <c r="A120" s="34" t="s">
        <v>53</v>
      </c>
      <c r="E120" s="35" t="s">
        <v>469</v>
      </c>
    </row>
    <row r="121" spans="1:16" x14ac:dyDescent="0.2">
      <c r="A121" s="36" t="s">
        <v>54</v>
      </c>
      <c r="E121" s="37" t="s">
        <v>49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29"/>
  <sheetViews>
    <sheetView workbookViewId="0">
      <pane ySplit="7" topLeftCell="A8" activePane="bottomLeft" state="frozen"/>
      <selection pane="bottomLeft" activeCell="L9" sqref="L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21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0+O8</f>
        <v>0</v>
      </c>
      <c r="P2" t="s">
        <v>21</v>
      </c>
    </row>
    <row r="3" spans="1:18" ht="15" customHeight="1" x14ac:dyDescent="0.25">
      <c r="A3" t="s">
        <v>11</v>
      </c>
      <c r="B3" s="17" t="s">
        <v>13</v>
      </c>
      <c r="C3" s="4" t="s">
        <v>14</v>
      </c>
      <c r="D3" s="7"/>
      <c r="E3" s="18" t="s">
        <v>15</v>
      </c>
      <c r="F3" s="8"/>
      <c r="G3" s="15"/>
      <c r="H3" s="14" t="s">
        <v>471</v>
      </c>
      <c r="I3" s="41">
        <f>0+I8</f>
        <v>0</v>
      </c>
      <c r="J3" s="16"/>
      <c r="O3" t="s">
        <v>18</v>
      </c>
      <c r="P3" t="s">
        <v>22</v>
      </c>
    </row>
    <row r="4" spans="1:18" ht="15" customHeight="1" x14ac:dyDescent="0.25">
      <c r="A4" t="s">
        <v>16</v>
      </c>
      <c r="B4" s="20" t="s">
        <v>17</v>
      </c>
      <c r="C4" s="3" t="s">
        <v>471</v>
      </c>
      <c r="D4" s="2"/>
      <c r="E4" s="21" t="s">
        <v>472</v>
      </c>
      <c r="F4" s="12"/>
      <c r="G4" s="12"/>
      <c r="H4" s="22"/>
      <c r="I4" s="22"/>
      <c r="J4" s="12"/>
      <c r="O4" t="s">
        <v>19</v>
      </c>
      <c r="P4" t="s">
        <v>22</v>
      </c>
    </row>
    <row r="5" spans="1:18" ht="12.75" customHeight="1" x14ac:dyDescent="0.2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J5" s="1" t="s">
        <v>42</v>
      </c>
      <c r="O5" t="s">
        <v>20</v>
      </c>
      <c r="P5" t="s">
        <v>22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38</v>
      </c>
      <c r="I6" s="19" t="s">
        <v>40</v>
      </c>
      <c r="J6" s="1"/>
    </row>
    <row r="7" spans="1:18" ht="12.75" customHeight="1" x14ac:dyDescent="0.2">
      <c r="A7" s="19" t="s">
        <v>26</v>
      </c>
      <c r="B7" s="19" t="s">
        <v>28</v>
      </c>
      <c r="C7" s="19" t="s">
        <v>22</v>
      </c>
      <c r="D7" s="19" t="s">
        <v>21</v>
      </c>
      <c r="E7" s="19" t="s">
        <v>32</v>
      </c>
      <c r="F7" s="19" t="s">
        <v>34</v>
      </c>
      <c r="G7" s="19" t="s">
        <v>36</v>
      </c>
      <c r="H7" s="19" t="s">
        <v>39</v>
      </c>
      <c r="I7" s="19" t="s">
        <v>41</v>
      </c>
      <c r="J7" s="19" t="s">
        <v>43</v>
      </c>
    </row>
    <row r="8" spans="1:18" ht="12.75" customHeight="1" x14ac:dyDescent="0.2">
      <c r="A8" s="22" t="s">
        <v>44</v>
      </c>
      <c r="B8" s="22"/>
      <c r="C8" s="26" t="s">
        <v>26</v>
      </c>
      <c r="D8" s="22"/>
      <c r="E8" s="27" t="s">
        <v>45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0+I9+I12+I15+I18+I21+I24+I27</f>
        <v>0</v>
      </c>
      <c r="R8">
        <f>0+O9+O12+O15+O18+O21+O24+O27</f>
        <v>0</v>
      </c>
    </row>
    <row r="9" spans="1:18" ht="38.25" x14ac:dyDescent="0.2">
      <c r="A9" s="25" t="s">
        <v>46</v>
      </c>
      <c r="B9" s="29" t="s">
        <v>28</v>
      </c>
      <c r="C9" s="29" t="s">
        <v>48</v>
      </c>
      <c r="D9" s="25" t="s">
        <v>49</v>
      </c>
      <c r="E9" s="30" t="s">
        <v>50</v>
      </c>
      <c r="F9" s="31" t="s">
        <v>51</v>
      </c>
      <c r="G9" s="32">
        <v>734.86800000000005</v>
      </c>
      <c r="H9" s="33">
        <v>0</v>
      </c>
      <c r="I9" s="33">
        <f>ROUND(ROUND(H9,2)*ROUND(G9,3),2)</f>
        <v>0</v>
      </c>
      <c r="J9" s="31" t="s">
        <v>52</v>
      </c>
      <c r="O9">
        <f>(I9*21)/100</f>
        <v>0</v>
      </c>
      <c r="P9" t="s">
        <v>22</v>
      </c>
    </row>
    <row r="10" spans="1:18" x14ac:dyDescent="0.2">
      <c r="A10" s="34" t="s">
        <v>53</v>
      </c>
      <c r="E10" s="35" t="s">
        <v>49</v>
      </c>
    </row>
    <row r="11" spans="1:18" x14ac:dyDescent="0.2">
      <c r="A11" s="38" t="s">
        <v>54</v>
      </c>
      <c r="E11" s="37" t="s">
        <v>473</v>
      </c>
    </row>
    <row r="12" spans="1:18" ht="25.5" x14ac:dyDescent="0.2">
      <c r="A12" s="25" t="s">
        <v>46</v>
      </c>
      <c r="B12" s="29" t="s">
        <v>22</v>
      </c>
      <c r="C12" s="29" t="s">
        <v>57</v>
      </c>
      <c r="D12" s="25" t="s">
        <v>49</v>
      </c>
      <c r="E12" s="30" t="s">
        <v>58</v>
      </c>
      <c r="F12" s="31" t="s">
        <v>51</v>
      </c>
      <c r="G12" s="32">
        <v>33.753999999999998</v>
      </c>
      <c r="H12" s="33">
        <v>0</v>
      </c>
      <c r="I12" s="33">
        <f>ROUND(ROUND(H12,2)*ROUND(G12,3),2)</f>
        <v>0</v>
      </c>
      <c r="J12" s="31" t="s">
        <v>52</v>
      </c>
      <c r="O12">
        <f>(I12*21)/100</f>
        <v>0</v>
      </c>
      <c r="P12" t="s">
        <v>22</v>
      </c>
    </row>
    <row r="13" spans="1:18" x14ac:dyDescent="0.2">
      <c r="A13" s="34" t="s">
        <v>53</v>
      </c>
      <c r="E13" s="35" t="s">
        <v>49</v>
      </c>
    </row>
    <row r="14" spans="1:18" x14ac:dyDescent="0.2">
      <c r="A14" s="38" t="s">
        <v>54</v>
      </c>
      <c r="E14" s="37" t="s">
        <v>474</v>
      </c>
    </row>
    <row r="15" spans="1:18" ht="25.5" x14ac:dyDescent="0.2">
      <c r="A15" s="25" t="s">
        <v>46</v>
      </c>
      <c r="B15" s="29" t="s">
        <v>21</v>
      </c>
      <c r="C15" s="29" t="s">
        <v>170</v>
      </c>
      <c r="D15" s="25" t="s">
        <v>49</v>
      </c>
      <c r="E15" s="30" t="s">
        <v>171</v>
      </c>
      <c r="F15" s="31" t="s">
        <v>51</v>
      </c>
      <c r="G15" s="32">
        <v>3.5</v>
      </c>
      <c r="H15" s="33">
        <v>0</v>
      </c>
      <c r="I15" s="33">
        <f>ROUND(ROUND(H15,2)*ROUND(G15,3),2)</f>
        <v>0</v>
      </c>
      <c r="J15" s="31" t="s">
        <v>52</v>
      </c>
      <c r="O15">
        <f>(I15*21)/100</f>
        <v>0</v>
      </c>
      <c r="P15" t="s">
        <v>22</v>
      </c>
    </row>
    <row r="16" spans="1:18" x14ac:dyDescent="0.2">
      <c r="A16" s="34" t="s">
        <v>53</v>
      </c>
      <c r="E16" s="35" t="s">
        <v>49</v>
      </c>
    </row>
    <row r="17" spans="1:16" x14ac:dyDescent="0.2">
      <c r="A17" s="38" t="s">
        <v>54</v>
      </c>
      <c r="E17" s="37" t="s">
        <v>49</v>
      </c>
    </row>
    <row r="18" spans="1:16" ht="25.5" x14ac:dyDescent="0.2">
      <c r="A18" s="25" t="s">
        <v>46</v>
      </c>
      <c r="B18" s="29" t="s">
        <v>32</v>
      </c>
      <c r="C18" s="29" t="s">
        <v>61</v>
      </c>
      <c r="D18" s="25" t="s">
        <v>49</v>
      </c>
      <c r="E18" s="30" t="s">
        <v>62</v>
      </c>
      <c r="F18" s="31" t="s">
        <v>51</v>
      </c>
      <c r="G18" s="32">
        <v>30.75</v>
      </c>
      <c r="H18" s="33">
        <v>0</v>
      </c>
      <c r="I18" s="33">
        <f>ROUND(ROUND(H18,2)*ROUND(G18,3),2)</f>
        <v>0</v>
      </c>
      <c r="J18" s="31" t="s">
        <v>52</v>
      </c>
      <c r="O18">
        <f>(I18*21)/100</f>
        <v>0</v>
      </c>
      <c r="P18" t="s">
        <v>22</v>
      </c>
    </row>
    <row r="19" spans="1:16" x14ac:dyDescent="0.2">
      <c r="A19" s="34" t="s">
        <v>53</v>
      </c>
      <c r="E19" s="35" t="s">
        <v>49</v>
      </c>
    </row>
    <row r="20" spans="1:16" x14ac:dyDescent="0.2">
      <c r="A20" s="38" t="s">
        <v>54</v>
      </c>
      <c r="E20" s="37" t="s">
        <v>63</v>
      </c>
    </row>
    <row r="21" spans="1:16" ht="25.5" x14ac:dyDescent="0.2">
      <c r="A21" s="25" t="s">
        <v>46</v>
      </c>
      <c r="B21" s="29" t="s">
        <v>34</v>
      </c>
      <c r="C21" s="29" t="s">
        <v>65</v>
      </c>
      <c r="D21" s="25" t="s">
        <v>49</v>
      </c>
      <c r="E21" s="30" t="s">
        <v>66</v>
      </c>
      <c r="F21" s="31" t="s">
        <v>51</v>
      </c>
      <c r="G21" s="32">
        <v>2.1999999999999999E-2</v>
      </c>
      <c r="H21" s="33">
        <v>0</v>
      </c>
      <c r="I21" s="33">
        <f>ROUND(ROUND(H21,2)*ROUND(G21,3),2)</f>
        <v>0</v>
      </c>
      <c r="J21" s="31" t="s">
        <v>52</v>
      </c>
      <c r="O21">
        <f>(I21*21)/100</f>
        <v>0</v>
      </c>
      <c r="P21" t="s">
        <v>22</v>
      </c>
    </row>
    <row r="22" spans="1:16" x14ac:dyDescent="0.2">
      <c r="A22" s="34" t="s">
        <v>53</v>
      </c>
      <c r="E22" s="35" t="s">
        <v>49</v>
      </c>
    </row>
    <row r="23" spans="1:16" x14ac:dyDescent="0.2">
      <c r="A23" s="38" t="s">
        <v>54</v>
      </c>
      <c r="E23" s="37" t="s">
        <v>67</v>
      </c>
    </row>
    <row r="24" spans="1:16" ht="25.5" x14ac:dyDescent="0.2">
      <c r="A24" s="25" t="s">
        <v>46</v>
      </c>
      <c r="B24" s="29" t="s">
        <v>36</v>
      </c>
      <c r="C24" s="29" t="s">
        <v>69</v>
      </c>
      <c r="D24" s="25" t="s">
        <v>49</v>
      </c>
      <c r="E24" s="30" t="s">
        <v>70</v>
      </c>
      <c r="F24" s="31" t="s">
        <v>51</v>
      </c>
      <c r="G24" s="32">
        <v>3.9E-2</v>
      </c>
      <c r="H24" s="33">
        <v>0</v>
      </c>
      <c r="I24" s="33">
        <f>ROUND(ROUND(H24,2)*ROUND(G24,3),2)</f>
        <v>0</v>
      </c>
      <c r="J24" s="31" t="s">
        <v>52</v>
      </c>
      <c r="O24">
        <f>(I24*21)/100</f>
        <v>0</v>
      </c>
      <c r="P24" t="s">
        <v>22</v>
      </c>
    </row>
    <row r="25" spans="1:16" x14ac:dyDescent="0.2">
      <c r="A25" s="34" t="s">
        <v>53</v>
      </c>
      <c r="E25" s="35" t="s">
        <v>49</v>
      </c>
    </row>
    <row r="26" spans="1:16" x14ac:dyDescent="0.2">
      <c r="A26" s="38" t="s">
        <v>54</v>
      </c>
      <c r="E26" s="37" t="s">
        <v>71</v>
      </c>
    </row>
    <row r="27" spans="1:16" ht="38.25" x14ac:dyDescent="0.2">
      <c r="A27" s="25" t="s">
        <v>46</v>
      </c>
      <c r="B27" s="29" t="s">
        <v>99</v>
      </c>
      <c r="C27" s="29" t="s">
        <v>73</v>
      </c>
      <c r="D27" s="25" t="s">
        <v>49</v>
      </c>
      <c r="E27" s="30" t="s">
        <v>74</v>
      </c>
      <c r="F27" s="31" t="s">
        <v>51</v>
      </c>
      <c r="G27" s="32">
        <v>264.39999999999998</v>
      </c>
      <c r="H27" s="33">
        <v>0</v>
      </c>
      <c r="I27" s="33">
        <f>ROUND(ROUND(H27,2)*ROUND(G27,3),2)</f>
        <v>0</v>
      </c>
      <c r="J27" s="31" t="s">
        <v>52</v>
      </c>
      <c r="O27">
        <f>(I27*21)/100</f>
        <v>0</v>
      </c>
      <c r="P27" t="s">
        <v>22</v>
      </c>
    </row>
    <row r="28" spans="1:16" x14ac:dyDescent="0.2">
      <c r="A28" s="34" t="s">
        <v>53</v>
      </c>
      <c r="E28" s="35" t="s">
        <v>49</v>
      </c>
    </row>
    <row r="29" spans="1:16" x14ac:dyDescent="0.2">
      <c r="A29" s="36" t="s">
        <v>54</v>
      </c>
      <c r="E29" s="37" t="s">
        <v>75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47"/>
  <sheetViews>
    <sheetView topLeftCell="B1" workbookViewId="0">
      <pane ySplit="7" topLeftCell="A8" activePane="bottomLeft" state="frozen"/>
      <selection pane="bottomLeft" activeCell="L9" sqref="L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21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0+O8</f>
        <v>0</v>
      </c>
      <c r="P2" t="s">
        <v>21</v>
      </c>
    </row>
    <row r="3" spans="1:18" ht="15" customHeight="1" x14ac:dyDescent="0.25">
      <c r="A3" t="s">
        <v>11</v>
      </c>
      <c r="B3" s="17" t="s">
        <v>13</v>
      </c>
      <c r="C3" s="4" t="s">
        <v>14</v>
      </c>
      <c r="D3" s="7"/>
      <c r="E3" s="18" t="s">
        <v>15</v>
      </c>
      <c r="F3" s="8"/>
      <c r="G3" s="15"/>
      <c r="H3" s="14" t="s">
        <v>475</v>
      </c>
      <c r="I3" s="41">
        <f>0+I8</f>
        <v>0</v>
      </c>
      <c r="J3" s="16"/>
      <c r="O3" t="s">
        <v>18</v>
      </c>
      <c r="P3" t="s">
        <v>22</v>
      </c>
    </row>
    <row r="4" spans="1:18" ht="15" customHeight="1" x14ac:dyDescent="0.25">
      <c r="A4" t="s">
        <v>16</v>
      </c>
      <c r="B4" s="20" t="s">
        <v>17</v>
      </c>
      <c r="C4" s="3" t="s">
        <v>475</v>
      </c>
      <c r="D4" s="2"/>
      <c r="E4" s="21" t="s">
        <v>476</v>
      </c>
      <c r="F4" s="12"/>
      <c r="G4" s="12"/>
      <c r="H4" s="22"/>
      <c r="I4" s="22"/>
      <c r="J4" s="12"/>
      <c r="O4" t="s">
        <v>19</v>
      </c>
      <c r="P4" t="s">
        <v>22</v>
      </c>
    </row>
    <row r="5" spans="1:18" ht="12.75" customHeight="1" x14ac:dyDescent="0.2">
      <c r="A5" s="1" t="s">
        <v>25</v>
      </c>
      <c r="B5" s="1" t="s">
        <v>27</v>
      </c>
      <c r="C5" s="1" t="s">
        <v>29</v>
      </c>
      <c r="D5" s="1" t="s">
        <v>30</v>
      </c>
      <c r="E5" s="1" t="s">
        <v>31</v>
      </c>
      <c r="F5" s="1" t="s">
        <v>33</v>
      </c>
      <c r="G5" s="1" t="s">
        <v>35</v>
      </c>
      <c r="H5" s="1" t="s">
        <v>37</v>
      </c>
      <c r="I5" s="1"/>
      <c r="J5" s="1" t="s">
        <v>42</v>
      </c>
      <c r="O5" t="s">
        <v>20</v>
      </c>
      <c r="P5" t="s">
        <v>22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38</v>
      </c>
      <c r="I6" s="19" t="s">
        <v>40</v>
      </c>
      <c r="J6" s="1"/>
    </row>
    <row r="7" spans="1:18" ht="12.75" customHeight="1" x14ac:dyDescent="0.2">
      <c r="A7" s="19" t="s">
        <v>26</v>
      </c>
      <c r="B7" s="19" t="s">
        <v>28</v>
      </c>
      <c r="C7" s="19" t="s">
        <v>22</v>
      </c>
      <c r="D7" s="19" t="s">
        <v>21</v>
      </c>
      <c r="E7" s="19" t="s">
        <v>32</v>
      </c>
      <c r="F7" s="19" t="s">
        <v>34</v>
      </c>
      <c r="G7" s="19" t="s">
        <v>36</v>
      </c>
      <c r="H7" s="19" t="s">
        <v>39</v>
      </c>
      <c r="I7" s="19" t="s">
        <v>41</v>
      </c>
      <c r="J7" s="19" t="s">
        <v>43</v>
      </c>
    </row>
    <row r="8" spans="1:18" ht="12.75" customHeight="1" x14ac:dyDescent="0.2">
      <c r="A8" s="22" t="s">
        <v>44</v>
      </c>
      <c r="B8" s="22"/>
      <c r="C8" s="26" t="s">
        <v>26</v>
      </c>
      <c r="D8" s="22"/>
      <c r="E8" s="27" t="s">
        <v>45</v>
      </c>
      <c r="F8" s="22"/>
      <c r="G8" s="22"/>
      <c r="H8" s="22"/>
      <c r="I8" s="28">
        <f>0+Q8</f>
        <v>0</v>
      </c>
      <c r="J8" s="22"/>
      <c r="O8">
        <f>0+R8</f>
        <v>0</v>
      </c>
      <c r="Q8">
        <f>0+I9+I12+I15+I18+I21+I24+I27+I30+I33+I36+I39+I42+I45</f>
        <v>0</v>
      </c>
      <c r="R8">
        <f>0+O9+O12+O15+O18+O21+O24+O27+O30+O33+O36+O39+O42+O45</f>
        <v>0</v>
      </c>
    </row>
    <row r="9" spans="1:18" x14ac:dyDescent="0.2">
      <c r="A9" s="25" t="s">
        <v>46</v>
      </c>
      <c r="B9" s="29" t="s">
        <v>28</v>
      </c>
      <c r="C9" s="29" t="s">
        <v>477</v>
      </c>
      <c r="D9" s="25" t="s">
        <v>49</v>
      </c>
      <c r="E9" s="30" t="s">
        <v>478</v>
      </c>
      <c r="F9" s="31" t="s">
        <v>479</v>
      </c>
      <c r="G9" s="32">
        <v>1</v>
      </c>
      <c r="H9" s="33">
        <v>0</v>
      </c>
      <c r="I9" s="33">
        <f>ROUND(ROUND(H9,2)*ROUND(G9,3),2)</f>
        <v>0</v>
      </c>
      <c r="J9" s="31" t="s">
        <v>52</v>
      </c>
      <c r="O9">
        <f>(I9*21)/100</f>
        <v>0</v>
      </c>
      <c r="P9" t="s">
        <v>22</v>
      </c>
    </row>
    <row r="10" spans="1:18" x14ac:dyDescent="0.2">
      <c r="A10" s="34" t="s">
        <v>53</v>
      </c>
      <c r="E10" s="35" t="s">
        <v>480</v>
      </c>
    </row>
    <row r="11" spans="1:18" x14ac:dyDescent="0.2">
      <c r="A11" s="38" t="s">
        <v>54</v>
      </c>
      <c r="E11" s="37" t="s">
        <v>49</v>
      </c>
    </row>
    <row r="12" spans="1:18" x14ac:dyDescent="0.2">
      <c r="A12" s="25" t="s">
        <v>46</v>
      </c>
      <c r="B12" s="29" t="s">
        <v>22</v>
      </c>
      <c r="C12" s="29" t="s">
        <v>481</v>
      </c>
      <c r="D12" s="25" t="s">
        <v>49</v>
      </c>
      <c r="E12" s="30" t="s">
        <v>482</v>
      </c>
      <c r="F12" s="31" t="s">
        <v>479</v>
      </c>
      <c r="G12" s="32">
        <v>1</v>
      </c>
      <c r="H12" s="33">
        <v>0</v>
      </c>
      <c r="I12" s="33">
        <f>ROUND(ROUND(H12,2)*ROUND(G12,3),2)</f>
        <v>0</v>
      </c>
      <c r="J12" s="31" t="s">
        <v>52</v>
      </c>
      <c r="O12">
        <f>(I12*21)/100</f>
        <v>0</v>
      </c>
      <c r="P12" t="s">
        <v>22</v>
      </c>
    </row>
    <row r="13" spans="1:18" x14ac:dyDescent="0.2">
      <c r="A13" s="34" t="s">
        <v>53</v>
      </c>
      <c r="E13" s="35" t="s">
        <v>483</v>
      </c>
    </row>
    <row r="14" spans="1:18" x14ac:dyDescent="0.2">
      <c r="A14" s="38" t="s">
        <v>54</v>
      </c>
      <c r="E14" s="37" t="s">
        <v>49</v>
      </c>
    </row>
    <row r="15" spans="1:18" x14ac:dyDescent="0.2">
      <c r="A15" s="25" t="s">
        <v>46</v>
      </c>
      <c r="B15" s="29" t="s">
        <v>21</v>
      </c>
      <c r="C15" s="29" t="s">
        <v>484</v>
      </c>
      <c r="D15" s="25" t="s">
        <v>49</v>
      </c>
      <c r="E15" s="30" t="s">
        <v>485</v>
      </c>
      <c r="F15" s="31" t="s">
        <v>479</v>
      </c>
      <c r="G15" s="32">
        <v>1</v>
      </c>
      <c r="H15" s="33">
        <v>0</v>
      </c>
      <c r="I15" s="33">
        <f>ROUND(ROUND(H15,2)*ROUND(G15,3),2)</f>
        <v>0</v>
      </c>
      <c r="J15" s="31" t="s">
        <v>52</v>
      </c>
      <c r="O15">
        <f>(I15*21)/100</f>
        <v>0</v>
      </c>
      <c r="P15" t="s">
        <v>22</v>
      </c>
    </row>
    <row r="16" spans="1:18" x14ac:dyDescent="0.2">
      <c r="A16" s="34" t="s">
        <v>53</v>
      </c>
      <c r="E16" s="35" t="s">
        <v>486</v>
      </c>
    </row>
    <row r="17" spans="1:16" x14ac:dyDescent="0.2">
      <c r="A17" s="38" t="s">
        <v>54</v>
      </c>
      <c r="E17" s="37" t="s">
        <v>49</v>
      </c>
    </row>
    <row r="18" spans="1:16" x14ac:dyDescent="0.2">
      <c r="A18" s="25" t="s">
        <v>46</v>
      </c>
      <c r="B18" s="29" t="s">
        <v>32</v>
      </c>
      <c r="C18" s="29" t="s">
        <v>487</v>
      </c>
      <c r="D18" s="25" t="s">
        <v>49</v>
      </c>
      <c r="E18" s="30" t="s">
        <v>488</v>
      </c>
      <c r="F18" s="31" t="s">
        <v>105</v>
      </c>
      <c r="G18" s="32">
        <v>1</v>
      </c>
      <c r="H18" s="33">
        <v>0</v>
      </c>
      <c r="I18" s="33">
        <f>ROUND(ROUND(H18,2)*ROUND(G18,3),2)</f>
        <v>0</v>
      </c>
      <c r="J18" s="31" t="s">
        <v>52</v>
      </c>
      <c r="O18">
        <f>(I18*21)/100</f>
        <v>0</v>
      </c>
      <c r="P18" t="s">
        <v>22</v>
      </c>
    </row>
    <row r="19" spans="1:16" x14ac:dyDescent="0.2">
      <c r="A19" s="34" t="s">
        <v>53</v>
      </c>
      <c r="E19" s="35" t="s">
        <v>489</v>
      </c>
    </row>
    <row r="20" spans="1:16" x14ac:dyDescent="0.2">
      <c r="A20" s="38" t="s">
        <v>54</v>
      </c>
      <c r="E20" s="37" t="s">
        <v>49</v>
      </c>
    </row>
    <row r="21" spans="1:16" x14ac:dyDescent="0.2">
      <c r="A21" s="25" t="s">
        <v>46</v>
      </c>
      <c r="B21" s="29" t="s">
        <v>34</v>
      </c>
      <c r="C21" s="29" t="s">
        <v>490</v>
      </c>
      <c r="D21" s="25" t="s">
        <v>49</v>
      </c>
      <c r="E21" s="30" t="s">
        <v>491</v>
      </c>
      <c r="F21" s="31" t="s">
        <v>479</v>
      </c>
      <c r="G21" s="32">
        <v>1</v>
      </c>
      <c r="H21" s="33">
        <v>0</v>
      </c>
      <c r="I21" s="33">
        <f>ROUND(ROUND(H21,2)*ROUND(G21,3),2)</f>
        <v>0</v>
      </c>
      <c r="J21" s="31" t="s">
        <v>52</v>
      </c>
      <c r="O21">
        <f>(I21*21)/100</f>
        <v>0</v>
      </c>
      <c r="P21" t="s">
        <v>22</v>
      </c>
    </row>
    <row r="22" spans="1:16" x14ac:dyDescent="0.2">
      <c r="A22" s="34" t="s">
        <v>53</v>
      </c>
      <c r="E22" s="35" t="s">
        <v>492</v>
      </c>
    </row>
    <row r="23" spans="1:16" x14ac:dyDescent="0.2">
      <c r="A23" s="38" t="s">
        <v>54</v>
      </c>
      <c r="E23" s="37" t="s">
        <v>49</v>
      </c>
    </row>
    <row r="24" spans="1:16" x14ac:dyDescent="0.2">
      <c r="A24" s="25" t="s">
        <v>46</v>
      </c>
      <c r="B24" s="29" t="s">
        <v>36</v>
      </c>
      <c r="C24" s="29" t="s">
        <v>493</v>
      </c>
      <c r="D24" s="25" t="s">
        <v>49</v>
      </c>
      <c r="E24" s="30" t="s">
        <v>494</v>
      </c>
      <c r="F24" s="31" t="s">
        <v>479</v>
      </c>
      <c r="G24" s="32">
        <v>1</v>
      </c>
      <c r="H24" s="33">
        <v>0</v>
      </c>
      <c r="I24" s="33">
        <f>ROUND(ROUND(H24,2)*ROUND(G24,3),2)</f>
        <v>0</v>
      </c>
      <c r="J24" s="31" t="s">
        <v>52</v>
      </c>
      <c r="O24">
        <f>(I24*21)/100</f>
        <v>0</v>
      </c>
      <c r="P24" t="s">
        <v>22</v>
      </c>
    </row>
    <row r="25" spans="1:16" x14ac:dyDescent="0.2">
      <c r="A25" s="34" t="s">
        <v>53</v>
      </c>
      <c r="E25" s="35" t="s">
        <v>495</v>
      </c>
    </row>
    <row r="26" spans="1:16" x14ac:dyDescent="0.2">
      <c r="A26" s="38" t="s">
        <v>54</v>
      </c>
      <c r="E26" s="37" t="s">
        <v>49</v>
      </c>
    </row>
    <row r="27" spans="1:16" x14ac:dyDescent="0.2">
      <c r="A27" s="25" t="s">
        <v>46</v>
      </c>
      <c r="B27" s="29" t="s">
        <v>99</v>
      </c>
      <c r="C27" s="29" t="s">
        <v>496</v>
      </c>
      <c r="D27" s="25" t="s">
        <v>49</v>
      </c>
      <c r="E27" s="30" t="s">
        <v>497</v>
      </c>
      <c r="F27" s="31" t="s">
        <v>479</v>
      </c>
      <c r="G27" s="32">
        <v>1</v>
      </c>
      <c r="H27" s="33">
        <v>0</v>
      </c>
      <c r="I27" s="33">
        <f>ROUND(ROUND(H27,2)*ROUND(G27,3),2)</f>
        <v>0</v>
      </c>
      <c r="J27" s="31" t="s">
        <v>52</v>
      </c>
      <c r="O27">
        <f>(I27*21)/100</f>
        <v>0</v>
      </c>
      <c r="P27" t="s">
        <v>22</v>
      </c>
    </row>
    <row r="28" spans="1:16" ht="25.5" x14ac:dyDescent="0.2">
      <c r="A28" s="34" t="s">
        <v>53</v>
      </c>
      <c r="E28" s="35" t="s">
        <v>498</v>
      </c>
    </row>
    <row r="29" spans="1:16" x14ac:dyDescent="0.2">
      <c r="A29" s="38" t="s">
        <v>54</v>
      </c>
      <c r="E29" s="37" t="s">
        <v>49</v>
      </c>
    </row>
    <row r="30" spans="1:16" x14ac:dyDescent="0.2">
      <c r="A30" s="25" t="s">
        <v>46</v>
      </c>
      <c r="B30" s="29" t="s">
        <v>102</v>
      </c>
      <c r="C30" s="29" t="s">
        <v>499</v>
      </c>
      <c r="D30" s="25" t="s">
        <v>49</v>
      </c>
      <c r="E30" s="30" t="s">
        <v>500</v>
      </c>
      <c r="F30" s="31" t="s">
        <v>479</v>
      </c>
      <c r="G30" s="32">
        <v>1</v>
      </c>
      <c r="H30" s="33">
        <v>0</v>
      </c>
      <c r="I30" s="33">
        <f>ROUND(ROUND(H30,2)*ROUND(G30,3),2)</f>
        <v>0</v>
      </c>
      <c r="J30" s="31" t="s">
        <v>52</v>
      </c>
      <c r="O30">
        <f>(I30*21)/100</f>
        <v>0</v>
      </c>
      <c r="P30" t="s">
        <v>22</v>
      </c>
    </row>
    <row r="31" spans="1:16" x14ac:dyDescent="0.2">
      <c r="A31" s="34" t="s">
        <v>53</v>
      </c>
      <c r="E31" s="35" t="s">
        <v>501</v>
      </c>
    </row>
    <row r="32" spans="1:16" x14ac:dyDescent="0.2">
      <c r="A32" s="38" t="s">
        <v>54</v>
      </c>
      <c r="E32" s="37" t="s">
        <v>49</v>
      </c>
    </row>
    <row r="33" spans="1:16" x14ac:dyDescent="0.2">
      <c r="A33" s="25" t="s">
        <v>46</v>
      </c>
      <c r="B33" s="29" t="s">
        <v>39</v>
      </c>
      <c r="C33" s="29" t="s">
        <v>502</v>
      </c>
      <c r="D33" s="25" t="s">
        <v>49</v>
      </c>
      <c r="E33" s="30" t="s">
        <v>503</v>
      </c>
      <c r="F33" s="31" t="s">
        <v>479</v>
      </c>
      <c r="G33" s="32">
        <v>1</v>
      </c>
      <c r="H33" s="33">
        <v>0</v>
      </c>
      <c r="I33" s="33">
        <f>ROUND(ROUND(H33,2)*ROUND(G33,3),2)</f>
        <v>0</v>
      </c>
      <c r="J33" s="31" t="s">
        <v>235</v>
      </c>
      <c r="O33">
        <f>(I33*21)/100</f>
        <v>0</v>
      </c>
      <c r="P33" t="s">
        <v>22</v>
      </c>
    </row>
    <row r="34" spans="1:16" x14ac:dyDescent="0.2">
      <c r="A34" s="34" t="s">
        <v>53</v>
      </c>
      <c r="E34" s="35" t="s">
        <v>49</v>
      </c>
    </row>
    <row r="35" spans="1:16" x14ac:dyDescent="0.2">
      <c r="A35" s="38" t="s">
        <v>54</v>
      </c>
      <c r="E35" s="37" t="s">
        <v>49</v>
      </c>
    </row>
    <row r="36" spans="1:16" x14ac:dyDescent="0.2">
      <c r="A36" s="25" t="s">
        <v>46</v>
      </c>
      <c r="B36" s="29" t="s">
        <v>41</v>
      </c>
      <c r="C36" s="29" t="s">
        <v>504</v>
      </c>
      <c r="D36" s="25" t="s">
        <v>49</v>
      </c>
      <c r="E36" s="30" t="s">
        <v>505</v>
      </c>
      <c r="F36" s="31" t="s">
        <v>479</v>
      </c>
      <c r="G36" s="32">
        <v>1</v>
      </c>
      <c r="H36" s="33">
        <v>0</v>
      </c>
      <c r="I36" s="33">
        <f>ROUND(ROUND(H36,2)*ROUND(G36,3),2)</f>
        <v>0</v>
      </c>
      <c r="J36" s="31" t="s">
        <v>52</v>
      </c>
      <c r="O36">
        <f>(I36*21)/100</f>
        <v>0</v>
      </c>
      <c r="P36" t="s">
        <v>22</v>
      </c>
    </row>
    <row r="37" spans="1:16" x14ac:dyDescent="0.2">
      <c r="A37" s="34" t="s">
        <v>53</v>
      </c>
      <c r="E37" s="35" t="s">
        <v>49</v>
      </c>
    </row>
    <row r="38" spans="1:16" x14ac:dyDescent="0.2">
      <c r="A38" s="38" t="s">
        <v>54</v>
      </c>
      <c r="E38" s="37" t="s">
        <v>49</v>
      </c>
    </row>
    <row r="39" spans="1:16" x14ac:dyDescent="0.2">
      <c r="A39" s="25" t="s">
        <v>46</v>
      </c>
      <c r="B39" s="29" t="s">
        <v>43</v>
      </c>
      <c r="C39" s="29" t="s">
        <v>506</v>
      </c>
      <c r="D39" s="25" t="s">
        <v>49</v>
      </c>
      <c r="E39" s="30" t="s">
        <v>507</v>
      </c>
      <c r="F39" s="31" t="s">
        <v>479</v>
      </c>
      <c r="G39" s="32">
        <v>1</v>
      </c>
      <c r="H39" s="33">
        <v>0</v>
      </c>
      <c r="I39" s="33">
        <f>ROUND(ROUND(H39,2)*ROUND(G39,3),2)</f>
        <v>0</v>
      </c>
      <c r="J39" s="31" t="s">
        <v>52</v>
      </c>
      <c r="O39">
        <f>(I39*21)/100</f>
        <v>0</v>
      </c>
      <c r="P39" t="s">
        <v>22</v>
      </c>
    </row>
    <row r="40" spans="1:16" x14ac:dyDescent="0.2">
      <c r="A40" s="34" t="s">
        <v>53</v>
      </c>
      <c r="E40" s="35" t="s">
        <v>508</v>
      </c>
    </row>
    <row r="41" spans="1:16" x14ac:dyDescent="0.2">
      <c r="A41" s="38" t="s">
        <v>54</v>
      </c>
      <c r="E41" s="37" t="s">
        <v>49</v>
      </c>
    </row>
    <row r="42" spans="1:16" x14ac:dyDescent="0.2">
      <c r="A42" s="25" t="s">
        <v>46</v>
      </c>
      <c r="B42" s="29" t="s">
        <v>116</v>
      </c>
      <c r="C42" s="29" t="s">
        <v>509</v>
      </c>
      <c r="D42" s="25" t="s">
        <v>49</v>
      </c>
      <c r="E42" s="30" t="s">
        <v>510</v>
      </c>
      <c r="F42" s="31" t="s">
        <v>479</v>
      </c>
      <c r="G42" s="32">
        <v>1</v>
      </c>
      <c r="H42" s="33">
        <v>0</v>
      </c>
      <c r="I42" s="33">
        <f>ROUND(ROUND(H42,2)*ROUND(G42,3),2)</f>
        <v>0</v>
      </c>
      <c r="J42" s="31" t="s">
        <v>52</v>
      </c>
      <c r="O42">
        <f>(I42*21)/100</f>
        <v>0</v>
      </c>
      <c r="P42" t="s">
        <v>22</v>
      </c>
    </row>
    <row r="43" spans="1:16" ht="25.5" x14ac:dyDescent="0.2">
      <c r="A43" s="34" t="s">
        <v>53</v>
      </c>
      <c r="E43" s="35" t="s">
        <v>511</v>
      </c>
    </row>
    <row r="44" spans="1:16" x14ac:dyDescent="0.2">
      <c r="A44" s="38" t="s">
        <v>54</v>
      </c>
      <c r="E44" s="37" t="s">
        <v>49</v>
      </c>
    </row>
    <row r="45" spans="1:16" x14ac:dyDescent="0.2">
      <c r="A45" s="25" t="s">
        <v>46</v>
      </c>
      <c r="B45" s="29" t="s">
        <v>120</v>
      </c>
      <c r="C45" s="29" t="s">
        <v>512</v>
      </c>
      <c r="D45" s="25" t="s">
        <v>49</v>
      </c>
      <c r="E45" s="30" t="s">
        <v>513</v>
      </c>
      <c r="F45" s="31" t="s">
        <v>479</v>
      </c>
      <c r="G45" s="32">
        <v>1</v>
      </c>
      <c r="H45" s="33">
        <v>0</v>
      </c>
      <c r="I45" s="33">
        <f>ROUND(ROUND(H45,2)*ROUND(G45,3),2)</f>
        <v>0</v>
      </c>
      <c r="J45" s="31" t="s">
        <v>52</v>
      </c>
      <c r="O45">
        <f>(I45*21)/100</f>
        <v>0</v>
      </c>
      <c r="P45" t="s">
        <v>22</v>
      </c>
    </row>
    <row r="46" spans="1:16" ht="25.5" x14ac:dyDescent="0.2">
      <c r="A46" s="34" t="s">
        <v>53</v>
      </c>
      <c r="E46" s="35" t="s">
        <v>511</v>
      </c>
    </row>
    <row r="47" spans="1:16" x14ac:dyDescent="0.2">
      <c r="A47" s="36" t="s">
        <v>54</v>
      </c>
      <c r="E47" s="37" t="s">
        <v>49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Rekapitulace</vt:lpstr>
      <vt:lpstr>SO 11-10-01</vt:lpstr>
      <vt:lpstr>SO 11-10-01.1</vt:lpstr>
      <vt:lpstr>SO 11-12-01</vt:lpstr>
      <vt:lpstr>SO 11-75-01</vt:lpstr>
      <vt:lpstr>SO 11-86-01</vt:lpstr>
      <vt:lpstr>SO 90-90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Charvát Martin, Ing.</dc:creator>
  <cp:keywords/>
  <dc:description/>
  <cp:lastModifiedBy>Charvát Martin, Ing.</cp:lastModifiedBy>
  <cp:lastPrinted>2022-06-17T04:56:00Z</cp:lastPrinted>
  <dcterms:created xsi:type="dcterms:W3CDTF">2022-06-17T04:56:36Z</dcterms:created>
  <dcterms:modified xsi:type="dcterms:W3CDTF">2022-06-17T04:56:36Z</dcterms:modified>
  <cp:category/>
  <cp:contentStatus/>
</cp:coreProperties>
</file>